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098563\ND Office Echo\EU-GKVP66K8\"/>
    </mc:Choice>
  </mc:AlternateContent>
  <xr:revisionPtr revIDLastSave="0" documentId="13_ncr:1_{12E83C0B-E6D3-4780-9E7A-5C5039A05C5F}" xr6:coauthVersionLast="47" xr6:coauthVersionMax="47" xr10:uidLastSave="{00000000-0000-0000-0000-000000000000}"/>
  <bookViews>
    <workbookView xWindow="-108" yWindow="-108" windowWidth="30936" windowHeight="16776" tabRatio="556" xr2:uid="{00000000-000D-0000-FFFF-FFFF00000000}"/>
  </bookViews>
  <sheets>
    <sheet name="STS_Non-ABCP" sheetId="1" r:id="rId1"/>
    <sheet name="Val" sheetId="2" state="hidden" r:id="rId2"/>
    <sheet name="Legend" sheetId="4" r:id="rId3"/>
  </sheets>
  <definedNames>
    <definedName name="_xlnm._FilterDatabase" localSheetId="0" hidden="1">'STS_Non-ABCP'!$A$1:$AK$255</definedName>
    <definedName name="_Hlk152858135" localSheetId="0">'STS_Non-ABCP'!$F$143</definedName>
    <definedName name="_Hlk67487413" localSheetId="0">'STS_Non-ABCP'!$F$139</definedName>
    <definedName name="_xlnm.Print_Area" localSheetId="0">'STS_Non-ABCP'!$A$1:$N$161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A63" i="2"/>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57" i="2"/>
  <c r="A58" i="2" s="1"/>
  <c r="A59" i="2" s="1"/>
  <c r="A60" i="2" s="1"/>
  <c r="A61" i="2" s="1"/>
  <c r="A26" i="2"/>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25" i="2"/>
  <c r="V7" i="1" a="1"/>
  <c r="V7" i="1" s="1"/>
  <c r="V22" i="1" a="1"/>
  <c r="V22" i="1" s="1"/>
  <c r="V24" i="1" a="1"/>
  <c r="V24" i="1" s="1"/>
  <c r="V25" i="1" a="1"/>
  <c r="V25" i="1" s="1"/>
  <c r="V28" i="1" a="1"/>
  <c r="V28" i="1" s="1"/>
  <c r="V33" i="1" a="1"/>
  <c r="V33" i="1" s="1"/>
  <c r="V34" i="1" a="1"/>
  <c r="V34" i="1" s="1"/>
  <c r="V39" i="1" a="1"/>
  <c r="V39" i="1" s="1"/>
  <c r="V41" i="1" a="1"/>
  <c r="V41" i="1" s="1"/>
  <c r="V43" i="1" a="1"/>
  <c r="V43" i="1" s="1"/>
  <c r="V45" i="1" a="1"/>
  <c r="V45" i="1" s="1"/>
  <c r="V47" i="1" a="1"/>
  <c r="V47" i="1" s="1"/>
  <c r="V50" i="1" a="1"/>
  <c r="V50" i="1" s="1"/>
  <c r="V52" i="1" a="1"/>
  <c r="V52" i="1" s="1"/>
  <c r="V54" i="1" a="1"/>
  <c r="V54" i="1" s="1"/>
  <c r="V56" i="1" a="1"/>
  <c r="V56" i="1" s="1"/>
  <c r="V58" i="1" a="1"/>
  <c r="V58" i="1" s="1"/>
  <c r="V60" i="1" a="1"/>
  <c r="V60" i="1" s="1"/>
  <c r="V62" i="1" a="1"/>
  <c r="V62" i="1" s="1"/>
  <c r="V64" i="1" a="1"/>
  <c r="V64" i="1" s="1"/>
  <c r="V66" i="1" a="1"/>
  <c r="V66" i="1" s="1"/>
  <c r="V68" i="1" a="1"/>
  <c r="V68" i="1" s="1"/>
  <c r="V70" i="1" a="1"/>
  <c r="V70" i="1" s="1"/>
  <c r="V72" i="1" a="1"/>
  <c r="V72" i="1" s="1"/>
  <c r="V74" i="1" a="1"/>
  <c r="V74" i="1" s="1"/>
  <c r="V76" i="1" a="1"/>
  <c r="V76" i="1" s="1"/>
  <c r="V78" i="1" a="1"/>
  <c r="V78" i="1" s="1"/>
  <c r="V80" i="1" a="1"/>
  <c r="V80" i="1" s="1"/>
  <c r="V82" i="1" a="1"/>
  <c r="V82" i="1" s="1"/>
  <c r="V84" i="1" a="1"/>
  <c r="V84" i="1" s="1"/>
  <c r="V86" i="1" a="1"/>
  <c r="V86" i="1" s="1"/>
  <c r="V94" i="1" a="1"/>
  <c r="V94" i="1" s="1"/>
  <c r="V96" i="1" a="1"/>
  <c r="V96" i="1" s="1"/>
  <c r="V98" i="1" a="1"/>
  <c r="V98" i="1" s="1"/>
  <c r="V100" i="1" a="1"/>
  <c r="V100" i="1" s="1"/>
  <c r="V102" i="1" a="1"/>
  <c r="V102" i="1" s="1"/>
  <c r="V104" i="1" a="1"/>
  <c r="V104" i="1" s="1"/>
  <c r="V108" i="1" a="1"/>
  <c r="V108" i="1" s="1"/>
  <c r="V110" i="1" a="1"/>
  <c r="V110" i="1" s="1"/>
  <c r="V112" i="1" a="1"/>
  <c r="V112" i="1" s="1"/>
  <c r="V114" i="1" a="1"/>
  <c r="V114" i="1" s="1"/>
  <c r="V116" i="1" a="1"/>
  <c r="V116" i="1" s="1"/>
  <c r="V118" i="1" a="1"/>
  <c r="V118" i="1" s="1"/>
  <c r="V120" i="1" a="1"/>
  <c r="V120" i="1" s="1"/>
  <c r="V122" i="1" a="1"/>
  <c r="V122" i="1" s="1"/>
  <c r="V124" i="1" a="1"/>
  <c r="V124" i="1" s="1"/>
  <c r="V126" i="1" a="1"/>
  <c r="V126" i="1" s="1"/>
  <c r="V128" i="1" a="1"/>
  <c r="V128" i="1" s="1"/>
  <c r="V130" i="1" a="1"/>
  <c r="V130" i="1" s="1"/>
  <c r="V132" i="1" a="1"/>
  <c r="V132" i="1" s="1"/>
  <c r="V134" i="1" a="1"/>
  <c r="V134" i="1" s="1"/>
  <c r="V136" i="1" a="1"/>
  <c r="V136" i="1" s="1"/>
  <c r="V138" i="1" a="1"/>
  <c r="V138" i="1" s="1"/>
  <c r="V140" i="1" a="1"/>
  <c r="V140" i="1" s="1"/>
  <c r="V142" i="1" a="1"/>
  <c r="V142" i="1" s="1"/>
  <c r="V144" i="1" a="1"/>
  <c r="V144" i="1" s="1"/>
  <c r="V146" i="1" a="1"/>
  <c r="V146" i="1" s="1"/>
  <c r="V147" i="1" a="1"/>
  <c r="V147" i="1" s="1"/>
  <c r="V149" i="1" a="1"/>
  <c r="V149" i="1" s="1"/>
  <c r="V151" i="1" a="1"/>
  <c r="V151" i="1" s="1"/>
  <c r="V153" i="1" a="1"/>
  <c r="V153" i="1" s="1"/>
  <c r="V155" i="1" a="1"/>
  <c r="V155" i="1" s="1"/>
  <c r="V157" i="1" a="1"/>
  <c r="V157" i="1" s="1"/>
  <c r="V159" i="1" a="1"/>
  <c r="V159" i="1" s="1"/>
  <c r="V161" i="1" a="1"/>
  <c r="V161" i="1" s="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2" i="1"/>
  <c r="V106" i="1" a="1"/>
  <c r="V11" i="1" a="1"/>
  <c r="V79" i="1" a="1"/>
  <c r="V35" i="1" a="1"/>
  <c r="V6" i="1" a="1"/>
  <c r="V158" i="1" a="1"/>
  <c r="V40" i="1" a="1"/>
  <c r="V38" i="1" a="1"/>
  <c r="V48" i="1" a="1"/>
  <c r="V8" i="1" a="1"/>
  <c r="V103" i="1" a="1"/>
  <c r="V67" i="1" a="1"/>
  <c r="V59" i="1" a="1"/>
  <c r="V90" i="1" a="1"/>
  <c r="V71" i="1" a="1"/>
  <c r="V42" i="1" a="1"/>
  <c r="V101" i="1" a="1"/>
  <c r="V97" i="1" a="1"/>
  <c r="V30" i="1" a="1"/>
  <c r="V117" i="1" a="1"/>
  <c r="V18" i="1" a="1"/>
  <c r="V95" i="1" a="1"/>
  <c r="V87" i="1" a="1"/>
  <c r="V69" i="1" a="1"/>
  <c r="V92" i="1" a="1"/>
  <c r="V49" i="1" a="1"/>
  <c r="V131" i="1" a="1"/>
  <c r="V63" i="1" a="1"/>
  <c r="V119" i="1" a="1"/>
  <c r="V3" i="1" a="1"/>
  <c r="V2" i="1" a="1"/>
  <c r="V105" i="1" a="1"/>
  <c r="V85" i="1" a="1"/>
  <c r="V152" i="1" a="1"/>
  <c r="V99" i="1" a="1"/>
  <c r="V53" i="1" a="1"/>
  <c r="V150" i="1" a="1"/>
  <c r="V61" i="1" a="1"/>
  <c r="V109" i="1" a="1"/>
  <c r="V17" i="1" a="1"/>
  <c r="V91" i="1" a="1"/>
  <c r="V81" i="1" a="1"/>
  <c r="V89" i="1" a="1"/>
  <c r="V129" i="1" a="1"/>
  <c r="V16" i="1" a="1"/>
  <c r="V27" i="1" a="1"/>
  <c r="V143" i="1" a="1"/>
  <c r="V154" i="1" a="1"/>
  <c r="V19" i="1" a="1"/>
  <c r="V5" i="1" a="1"/>
  <c r="V46" i="1" a="1"/>
  <c r="V133" i="1" a="1"/>
  <c r="V4" i="1" a="1"/>
  <c r="V10" i="1" a="1"/>
  <c r="V135" i="1" a="1"/>
  <c r="V15" i="1" a="1"/>
  <c r="V20" i="1" a="1"/>
  <c r="V9" i="1" a="1"/>
  <c r="V88" i="1" a="1"/>
  <c r="V137" i="1" a="1"/>
  <c r="V123" i="1" a="1"/>
  <c r="V73" i="1" a="1"/>
  <c r="V26" i="1" a="1"/>
  <c r="V145" i="1" a="1"/>
  <c r="V107" i="1" a="1"/>
  <c r="V93" i="1" a="1"/>
  <c r="V113" i="1" a="1"/>
  <c r="V121" i="1" a="1"/>
  <c r="V115" i="1" a="1"/>
  <c r="V12" i="1" a="1"/>
  <c r="V127" i="1" a="1"/>
  <c r="V141" i="1" a="1"/>
  <c r="V139" i="1" a="1"/>
  <c r="V65" i="1" a="1"/>
  <c r="V29" i="1" a="1"/>
  <c r="V148" i="1" a="1"/>
  <c r="V111" i="1" a="1"/>
  <c r="V14" i="1" a="1"/>
  <c r="V44" i="1" a="1"/>
  <c r="V160" i="1" a="1"/>
  <c r="V77" i="1" a="1"/>
  <c r="V57" i="1" a="1"/>
  <c r="V75" i="1" a="1"/>
  <c r="V156" i="1" a="1"/>
  <c r="V23" i="1" a="1"/>
  <c r="V36" i="1" a="1"/>
  <c r="V13" i="1" a="1"/>
  <c r="V125" i="1" a="1"/>
  <c r="V32" i="1" a="1"/>
  <c r="V21" i="1" a="1"/>
  <c r="V51" i="1" a="1"/>
  <c r="V31" i="1" a="1"/>
  <c r="V37" i="1" a="1"/>
  <c r="V55" i="1" a="1"/>
  <c r="V83" i="1" a="1"/>
  <c r="V106" i="1" l="1"/>
  <c r="V158" i="1"/>
  <c r="V156" i="1"/>
  <c r="V117" i="1"/>
  <c r="V75" i="1"/>
  <c r="V73" i="1"/>
  <c r="V67" i="1"/>
  <c r="V65" i="1"/>
  <c r="V63" i="1"/>
  <c r="V61" i="1"/>
  <c r="V59" i="1"/>
  <c r="V57" i="1"/>
  <c r="V55" i="1"/>
  <c r="V90" i="1"/>
  <c r="V46" i="1"/>
  <c r="V42" i="1"/>
  <c r="V38" i="1"/>
  <c r="V30" i="1"/>
  <c r="V26" i="1"/>
  <c r="V18" i="1"/>
  <c r="V14" i="1"/>
  <c r="V10" i="1"/>
  <c r="V6" i="1"/>
  <c r="V154" i="1"/>
  <c r="V150" i="1"/>
  <c r="V137" i="1"/>
  <c r="V129" i="1"/>
  <c r="V125" i="1"/>
  <c r="V121" i="1"/>
  <c r="V113" i="1"/>
  <c r="V105" i="1"/>
  <c r="V101" i="1"/>
  <c r="V97" i="1"/>
  <c r="V93" i="1"/>
  <c r="V89" i="1"/>
  <c r="V85" i="1"/>
  <c r="V81" i="1"/>
  <c r="V77" i="1"/>
  <c r="V69" i="1"/>
  <c r="V53" i="1"/>
  <c r="V49" i="1"/>
  <c r="V37" i="1"/>
  <c r="V29" i="1"/>
  <c r="V21" i="1"/>
  <c r="V17" i="1"/>
  <c r="V13" i="1"/>
  <c r="V9" i="1"/>
  <c r="V5" i="1"/>
  <c r="V145" i="1"/>
  <c r="V141" i="1"/>
  <c r="V133" i="1"/>
  <c r="V109" i="1"/>
  <c r="V160" i="1"/>
  <c r="V152" i="1"/>
  <c r="V148" i="1"/>
  <c r="V92" i="1"/>
  <c r="V88" i="1"/>
  <c r="V48" i="1"/>
  <c r="V44" i="1"/>
  <c r="V40" i="1"/>
  <c r="V36" i="1"/>
  <c r="V32" i="1"/>
  <c r="V20" i="1"/>
  <c r="V16" i="1"/>
  <c r="V12" i="1"/>
  <c r="V8" i="1"/>
  <c r="V4" i="1"/>
  <c r="V143" i="1"/>
  <c r="V139" i="1"/>
  <c r="V135" i="1"/>
  <c r="V131" i="1"/>
  <c r="V127" i="1"/>
  <c r="V123" i="1"/>
  <c r="V119" i="1"/>
  <c r="V115" i="1"/>
  <c r="V111" i="1"/>
  <c r="V107" i="1"/>
  <c r="V103" i="1"/>
  <c r="V99" i="1"/>
  <c r="V95" i="1"/>
  <c r="V91" i="1"/>
  <c r="V87" i="1"/>
  <c r="V83" i="1"/>
  <c r="V79" i="1"/>
  <c r="V71" i="1"/>
  <c r="V51" i="1"/>
  <c r="V35" i="1"/>
  <c r="V31" i="1"/>
  <c r="V27" i="1"/>
  <c r="V23" i="1"/>
  <c r="V19" i="1"/>
  <c r="V15" i="1"/>
  <c r="V11" i="1"/>
  <c r="V3" i="1"/>
  <c r="V2" i="1"/>
  <c r="T3" i="1" l="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2" i="1"/>
  <c r="U107" i="1" a="1"/>
  <c r="U106" i="1" a="1"/>
  <c r="U130" i="1" a="1"/>
  <c r="U127" i="1" a="1"/>
  <c r="U48" i="1" a="1"/>
  <c r="U61" i="1" a="1"/>
  <c r="U54" i="1" a="1"/>
  <c r="U86" i="1" a="1"/>
  <c r="U125" i="1" a="1"/>
  <c r="U156" i="1" a="1"/>
  <c r="U129" i="1" a="1"/>
  <c r="U34" i="1" a="1"/>
  <c r="U128" i="1" a="1"/>
  <c r="U152" i="1" a="1"/>
  <c r="U123" i="1" a="1"/>
  <c r="U53" i="1" a="1"/>
  <c r="U122" i="1" a="1"/>
  <c r="U59" i="1" a="1"/>
  <c r="U82" i="1" a="1"/>
  <c r="U150" i="1" a="1"/>
  <c r="U60" i="1" a="1"/>
  <c r="U145" i="1" a="1"/>
  <c r="U80" i="1" a="1"/>
  <c r="U68" i="1" a="1"/>
  <c r="U57" i="1" a="1"/>
  <c r="U32" i="1" a="1"/>
  <c r="U134" i="1" a="1"/>
  <c r="U88" i="1" a="1"/>
  <c r="U39" i="1" a="1"/>
  <c r="U151" i="1" a="1"/>
  <c r="U111" i="1" a="1"/>
  <c r="U132" i="1" a="1"/>
  <c r="U112" i="1" a="1"/>
  <c r="U43" i="1" a="1"/>
  <c r="U64" i="1" a="1"/>
  <c r="U159" i="1" a="1"/>
  <c r="U118" i="1" a="1"/>
  <c r="U153" i="1" a="1"/>
  <c r="U79" i="1" a="1"/>
  <c r="U149" i="1" a="1"/>
  <c r="U135" i="1" a="1"/>
  <c r="U91" i="1" a="1"/>
  <c r="U85" i="1" a="1"/>
  <c r="U67" i="1" a="1"/>
  <c r="U37" i="1" a="1"/>
  <c r="U116" i="1" a="1"/>
  <c r="U93" i="1" a="1"/>
  <c r="U35" i="1" a="1"/>
  <c r="U109" i="1" a="1"/>
  <c r="U47" i="1" a="1"/>
  <c r="U104" i="1" a="1"/>
  <c r="U44" i="1" a="1"/>
  <c r="U139" i="1" a="1"/>
  <c r="U45" i="1" a="1"/>
  <c r="U124" i="1" a="1"/>
  <c r="U42" i="1" a="1"/>
  <c r="U77" i="1" a="1"/>
  <c r="U40" i="1" a="1"/>
  <c r="U38" i="1" a="1"/>
  <c r="U87" i="1" a="1"/>
  <c r="U97" i="1" a="1"/>
  <c r="U147" i="1" a="1"/>
  <c r="U52" i="1" a="1"/>
  <c r="U126" i="1" a="1"/>
  <c r="U70" i="1" a="1"/>
  <c r="U114" i="1" a="1"/>
  <c r="U154" i="1" a="1"/>
  <c r="U76" i="1" a="1"/>
  <c r="U56" i="1" a="1"/>
  <c r="U74" i="1" a="1"/>
  <c r="U133" i="1" a="1"/>
  <c r="U160" i="1" a="1"/>
  <c r="U65" i="1" a="1"/>
  <c r="U119" i="1" a="1"/>
  <c r="U113" i="1" a="1"/>
  <c r="U157" i="1" a="1"/>
  <c r="U158" i="1" a="1"/>
  <c r="U103" i="1" a="1"/>
  <c r="U141" i="1" a="1"/>
  <c r="U101" i="1" a="1"/>
  <c r="U90" i="1" a="1"/>
  <c r="U46" i="1" a="1"/>
  <c r="U155" i="1" a="1"/>
  <c r="U89" i="1" a="1"/>
  <c r="U78" i="1" a="1"/>
  <c r="U161" i="1" a="1"/>
  <c r="U51" i="1" a="1"/>
  <c r="U142" i="1" a="1"/>
  <c r="U102" i="1" a="1"/>
  <c r="U131" i="1" a="1"/>
  <c r="U117" i="1" a="1"/>
  <c r="U96" i="1" a="1"/>
  <c r="U140" i="1" a="1"/>
  <c r="U99" i="1" a="1"/>
  <c r="U148" i="1" a="1"/>
  <c r="U121" i="1" a="1"/>
  <c r="U115" i="1" a="1"/>
  <c r="U105" i="1" a="1"/>
  <c r="U144" i="1" a="1"/>
  <c r="U136" i="1" a="1"/>
  <c r="U94" i="1" a="1"/>
  <c r="U50" i="1" a="1"/>
  <c r="U55" i="1" a="1"/>
  <c r="U143" i="1" a="1"/>
  <c r="U92" i="1" a="1"/>
  <c r="U71" i="1" a="1"/>
  <c r="U62" i="1" a="1"/>
  <c r="U138" i="1" a="1"/>
  <c r="U84" i="1" a="1"/>
  <c r="U63" i="1" a="1"/>
  <c r="U72" i="1" a="1"/>
  <c r="U108" i="1" a="1"/>
  <c r="U41" i="1" a="1"/>
  <c r="U69" i="1" a="1"/>
  <c r="U66" i="1" a="1"/>
  <c r="U49" i="1" a="1"/>
  <c r="U98" i="1" a="1"/>
  <c r="U75" i="1" a="1"/>
  <c r="U120" i="1" a="1"/>
  <c r="U95" i="1" a="1"/>
  <c r="U100" i="1" a="1"/>
  <c r="U83" i="1" a="1"/>
  <c r="U110" i="1" a="1"/>
  <c r="U36" i="1" a="1"/>
  <c r="U73" i="1" a="1"/>
  <c r="U33" i="1" a="1"/>
  <c r="U137" i="1" a="1"/>
  <c r="U81" i="1" a="1"/>
  <c r="U146" i="1" a="1"/>
  <c r="U58" i="1" a="1"/>
  <c r="U145" i="1" l="1"/>
  <c r="O145" i="1" s="1"/>
  <c r="U122" i="1"/>
  <c r="O122" i="1" s="1"/>
  <c r="U50" i="1"/>
  <c r="O50" i="1" s="1"/>
  <c r="U42" i="1"/>
  <c r="O42" i="1" s="1"/>
  <c r="U137" i="1"/>
  <c r="O137" i="1" s="1"/>
  <c r="U152" i="1"/>
  <c r="O152" i="1" s="1"/>
  <c r="U128" i="1"/>
  <c r="O128" i="1" s="1"/>
  <c r="U120" i="1"/>
  <c r="O120" i="1" s="1"/>
  <c r="U80" i="1"/>
  <c r="O80" i="1" s="1"/>
  <c r="U65" i="1"/>
  <c r="O65" i="1" s="1"/>
  <c r="U143" i="1"/>
  <c r="O143" i="1" s="1"/>
  <c r="U111" i="1"/>
  <c r="O111" i="1" s="1"/>
  <c r="U103" i="1"/>
  <c r="O103" i="1" s="1"/>
  <c r="U71" i="1"/>
  <c r="O71" i="1" s="1"/>
  <c r="U63" i="1"/>
  <c r="O63" i="1" s="1"/>
  <c r="U55" i="1"/>
  <c r="O55" i="1" s="1"/>
  <c r="U160" i="1"/>
  <c r="O160" i="1" s="1"/>
  <c r="U150" i="1"/>
  <c r="O150" i="1" s="1"/>
  <c r="U126" i="1"/>
  <c r="O126" i="1" s="1"/>
  <c r="U94" i="1"/>
  <c r="O94" i="1" s="1"/>
  <c r="U86" i="1"/>
  <c r="O86" i="1" s="1"/>
  <c r="U70" i="1"/>
  <c r="O70" i="1" s="1"/>
  <c r="U54" i="1"/>
  <c r="O54" i="1" s="1"/>
  <c r="U129" i="1"/>
  <c r="O129" i="1" s="1"/>
  <c r="U73" i="1"/>
  <c r="O73" i="1" s="1"/>
  <c r="U141" i="1"/>
  <c r="O141" i="1" s="1"/>
  <c r="U117" i="1"/>
  <c r="O117" i="1" s="1"/>
  <c r="U109" i="1"/>
  <c r="O109" i="1" s="1"/>
  <c r="U77" i="1"/>
  <c r="O77" i="1" s="1"/>
  <c r="U61" i="1"/>
  <c r="O61" i="1" s="1"/>
  <c r="U45" i="1"/>
  <c r="O45" i="1" s="1"/>
  <c r="U156" i="1"/>
  <c r="O156" i="1" s="1"/>
  <c r="U148" i="1"/>
  <c r="O148" i="1" s="1"/>
  <c r="U124" i="1"/>
  <c r="O124" i="1" s="1"/>
  <c r="U52" i="1"/>
  <c r="O52" i="1" s="1"/>
  <c r="U105" i="1"/>
  <c r="O105" i="1" s="1"/>
  <c r="U57" i="1"/>
  <c r="O57" i="1" s="1"/>
  <c r="U158" i="1"/>
  <c r="O158" i="1" s="1"/>
  <c r="U155" i="1"/>
  <c r="O155" i="1" s="1"/>
  <c r="U139" i="1"/>
  <c r="O139" i="1" s="1"/>
  <c r="U131" i="1"/>
  <c r="O131" i="1" s="1"/>
  <c r="U107" i="1"/>
  <c r="O107" i="1" s="1"/>
  <c r="U83" i="1"/>
  <c r="O83" i="1" s="1"/>
  <c r="U75" i="1"/>
  <c r="O75" i="1" s="1"/>
  <c r="U67" i="1"/>
  <c r="O67" i="1" s="1"/>
  <c r="U136" i="1"/>
  <c r="O136" i="1" s="1"/>
  <c r="U41" i="1"/>
  <c r="O41" i="1" s="1"/>
  <c r="U47" i="1"/>
  <c r="O47" i="1" s="1"/>
  <c r="U116" i="1"/>
  <c r="O116" i="1" s="1"/>
  <c r="U59" i="1"/>
  <c r="O59" i="1" s="1"/>
  <c r="U39" i="1"/>
  <c r="O39" i="1" s="1"/>
  <c r="U135" i="1"/>
  <c r="O135" i="1" s="1"/>
  <c r="U60" i="1"/>
  <c r="O60" i="1" s="1"/>
  <c r="U161" i="1"/>
  <c r="O161" i="1" s="1"/>
  <c r="U159" i="1"/>
  <c r="O159" i="1" s="1"/>
  <c r="U157" i="1"/>
  <c r="O157" i="1" s="1"/>
  <c r="U154" i="1"/>
  <c r="O154" i="1" s="1"/>
  <c r="U153" i="1"/>
  <c r="O153" i="1" s="1"/>
  <c r="U151" i="1"/>
  <c r="O151" i="1" s="1"/>
  <c r="U149" i="1"/>
  <c r="O149" i="1" s="1"/>
  <c r="U147" i="1"/>
  <c r="O147" i="1" s="1"/>
  <c r="U146" i="1"/>
  <c r="O146" i="1" s="1"/>
  <c r="U144" i="1"/>
  <c r="O144" i="1" s="1"/>
  <c r="U142" i="1"/>
  <c r="O142" i="1" s="1"/>
  <c r="U140" i="1"/>
  <c r="O140" i="1" s="1"/>
  <c r="U138" i="1"/>
  <c r="O138" i="1" s="1"/>
  <c r="U133" i="1"/>
  <c r="O133" i="1" s="1"/>
  <c r="U134" i="1"/>
  <c r="O134" i="1" s="1"/>
  <c r="U132" i="1"/>
  <c r="O132" i="1" s="1"/>
  <c r="U130" i="1"/>
  <c r="O130" i="1" s="1"/>
  <c r="U127" i="1"/>
  <c r="O127" i="1" s="1"/>
  <c r="U125" i="1"/>
  <c r="O125" i="1" s="1"/>
  <c r="U123" i="1"/>
  <c r="O123" i="1" s="1"/>
  <c r="U121" i="1"/>
  <c r="O121" i="1" s="1"/>
  <c r="U119" i="1"/>
  <c r="O119" i="1" s="1"/>
  <c r="U118" i="1"/>
  <c r="O118" i="1" s="1"/>
  <c r="U115" i="1"/>
  <c r="O115" i="1" s="1"/>
  <c r="U113" i="1"/>
  <c r="O113" i="1" s="1"/>
  <c r="U114" i="1"/>
  <c r="O114" i="1" s="1"/>
  <c r="U112" i="1"/>
  <c r="O112" i="1" s="1"/>
  <c r="U110" i="1"/>
  <c r="O110" i="1" s="1"/>
  <c r="U108" i="1"/>
  <c r="O108" i="1" s="1"/>
  <c r="U106" i="1"/>
  <c r="O106" i="1" s="1"/>
  <c r="U104" i="1"/>
  <c r="O104" i="1" s="1"/>
  <c r="U102" i="1"/>
  <c r="O102" i="1" s="1"/>
  <c r="U101" i="1"/>
  <c r="O101" i="1" s="1"/>
  <c r="U100" i="1"/>
  <c r="O100" i="1" s="1"/>
  <c r="U99" i="1"/>
  <c r="O99" i="1" s="1"/>
  <c r="U98" i="1"/>
  <c r="O98" i="1" s="1"/>
  <c r="U97" i="1"/>
  <c r="O97" i="1" s="1"/>
  <c r="U96" i="1"/>
  <c r="O96" i="1" s="1"/>
  <c r="U95" i="1"/>
  <c r="O95" i="1" s="1"/>
  <c r="U93" i="1"/>
  <c r="O93" i="1" s="1"/>
  <c r="U92" i="1"/>
  <c r="O92" i="1" s="1"/>
  <c r="U91" i="1"/>
  <c r="O91" i="1" s="1"/>
  <c r="U90" i="1"/>
  <c r="O90" i="1" s="1"/>
  <c r="U89" i="1"/>
  <c r="O89" i="1" s="1"/>
  <c r="U88" i="1"/>
  <c r="O88" i="1" s="1"/>
  <c r="U87" i="1"/>
  <c r="O87" i="1" s="1"/>
  <c r="U85" i="1"/>
  <c r="O85" i="1" s="1"/>
  <c r="U84" i="1"/>
  <c r="O84" i="1" s="1"/>
  <c r="U81" i="1"/>
  <c r="O81" i="1" s="1"/>
  <c r="U82" i="1"/>
  <c r="O82" i="1" s="1"/>
  <c r="U79" i="1"/>
  <c r="O79" i="1" s="1"/>
  <c r="U78" i="1"/>
  <c r="O78" i="1" s="1"/>
  <c r="U76" i="1"/>
  <c r="O76" i="1" s="1"/>
  <c r="U74" i="1"/>
  <c r="O74" i="1" s="1"/>
  <c r="U72" i="1"/>
  <c r="O72" i="1" s="1"/>
  <c r="U69" i="1"/>
  <c r="O69" i="1" s="1"/>
  <c r="U68" i="1"/>
  <c r="O68" i="1" s="1"/>
  <c r="U66" i="1"/>
  <c r="O66" i="1" s="1"/>
  <c r="U64" i="1"/>
  <c r="O64" i="1" s="1"/>
  <c r="U62" i="1"/>
  <c r="O62" i="1" s="1"/>
  <c r="U58" i="1"/>
  <c r="O58" i="1" s="1"/>
  <c r="U56" i="1"/>
  <c r="O56" i="1" s="1"/>
  <c r="U53" i="1"/>
  <c r="O53" i="1" s="1"/>
  <c r="U51" i="1"/>
  <c r="O51" i="1" s="1"/>
  <c r="U49" i="1"/>
  <c r="O49" i="1" s="1"/>
  <c r="U48" i="1"/>
  <c r="O48" i="1" s="1"/>
  <c r="U46" i="1"/>
  <c r="O46" i="1" s="1"/>
  <c r="U44" i="1"/>
  <c r="O44" i="1" s="1"/>
  <c r="U43" i="1"/>
  <c r="O43" i="1" s="1"/>
  <c r="U40" i="1"/>
  <c r="O40" i="1" s="1"/>
  <c r="U38" i="1"/>
  <c r="O38" i="1" s="1"/>
  <c r="U37" i="1"/>
  <c r="O37" i="1" s="1"/>
  <c r="U36" i="1"/>
  <c r="O36" i="1" s="1"/>
  <c r="U35" i="1"/>
  <c r="O35" i="1" s="1"/>
  <c r="U34" i="1"/>
  <c r="O34" i="1" s="1"/>
  <c r="U33" i="1"/>
  <c r="O33" i="1" s="1"/>
  <c r="U32" i="1"/>
  <c r="O32" i="1" s="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S31" i="1"/>
  <c r="U31" i="1" s="1" a="1"/>
  <c r="R31" i="1"/>
  <c r="S30" i="1"/>
  <c r="R30" i="1"/>
  <c r="S29" i="1"/>
  <c r="R29" i="1"/>
  <c r="S28" i="1"/>
  <c r="R28" i="1"/>
  <c r="S27" i="1"/>
  <c r="R27" i="1"/>
  <c r="S26" i="1"/>
  <c r="R26" i="1"/>
  <c r="S25" i="1"/>
  <c r="R25" i="1"/>
  <c r="S24" i="1"/>
  <c r="R24" i="1"/>
  <c r="S23" i="1"/>
  <c r="R23" i="1"/>
  <c r="S22" i="1"/>
  <c r="R22" i="1"/>
  <c r="S21" i="1"/>
  <c r="R21" i="1"/>
  <c r="S20" i="1"/>
  <c r="R20" i="1"/>
  <c r="S19" i="1"/>
  <c r="R19" i="1"/>
  <c r="S18" i="1"/>
  <c r="R18" i="1"/>
  <c r="S17" i="1"/>
  <c r="R17" i="1"/>
  <c r="S16" i="1"/>
  <c r="R16" i="1"/>
  <c r="S15" i="1"/>
  <c r="R15" i="1"/>
  <c r="S14" i="1"/>
  <c r="R14" i="1"/>
  <c r="S13" i="1"/>
  <c r="R13" i="1"/>
  <c r="S12" i="1"/>
  <c r="R12" i="1"/>
  <c r="S11" i="1"/>
  <c r="R11" i="1"/>
  <c r="S10" i="1"/>
  <c r="R10" i="1"/>
  <c r="S9" i="1"/>
  <c r="R9" i="1"/>
  <c r="S8" i="1"/>
  <c r="R8" i="1"/>
  <c r="S7" i="1"/>
  <c r="R7" i="1"/>
  <c r="S6" i="1"/>
  <c r="R6" i="1"/>
  <c r="S5" i="1"/>
  <c r="R5" i="1"/>
  <c r="S4" i="1"/>
  <c r="R4" i="1"/>
  <c r="S3" i="1"/>
  <c r="R3" i="1"/>
  <c r="S2" i="1"/>
  <c r="R2" i="1"/>
  <c r="Q2" i="1"/>
  <c r="U12" i="1" a="1"/>
  <c r="U3" i="1" a="1"/>
  <c r="U6" i="1" a="1"/>
  <c r="U25" i="1" a="1"/>
  <c r="U28" i="1" a="1"/>
  <c r="U22" i="1" a="1"/>
  <c r="U20" i="1" a="1"/>
  <c r="U17" i="1" a="1"/>
  <c r="U2" i="1" a="1"/>
  <c r="U8" i="1" a="1"/>
  <c r="U23" i="1" a="1"/>
  <c r="U30" i="1" a="1"/>
  <c r="U5" i="1" a="1"/>
  <c r="U14" i="1" a="1"/>
  <c r="U16" i="1" a="1"/>
  <c r="U24" i="1" a="1"/>
  <c r="U19" i="1" a="1"/>
  <c r="U15" i="1" a="1"/>
  <c r="U26" i="1" a="1"/>
  <c r="U4" i="1" a="1"/>
  <c r="U7" i="1" a="1"/>
  <c r="U13" i="1" a="1"/>
  <c r="U10" i="1" a="1"/>
  <c r="U18" i="1" a="1"/>
  <c r="U21" i="1" a="1"/>
  <c r="U29" i="1" a="1"/>
  <c r="U11" i="1" a="1"/>
  <c r="U27" i="1" a="1"/>
  <c r="U9" i="1" a="1"/>
  <c r="U12" i="1" l="1"/>
  <c r="O12" i="1" s="1"/>
  <c r="U16" i="1"/>
  <c r="O16" i="1" s="1"/>
  <c r="U13" i="1"/>
  <c r="O13" i="1" s="1"/>
  <c r="U21" i="1"/>
  <c r="O21" i="1" s="1"/>
  <c r="U25" i="1"/>
  <c r="O25" i="1" s="1"/>
  <c r="U10" i="1"/>
  <c r="O10" i="1" s="1"/>
  <c r="U18" i="1"/>
  <c r="O18" i="1" s="1"/>
  <c r="U22" i="1"/>
  <c r="O22" i="1" s="1"/>
  <c r="U30" i="1"/>
  <c r="O30" i="1" s="1"/>
  <c r="U7" i="1"/>
  <c r="O7" i="1" s="1"/>
  <c r="U17" i="1"/>
  <c r="O17" i="1" s="1"/>
  <c r="U11" i="1"/>
  <c r="O11" i="1" s="1"/>
  <c r="U31" i="1"/>
  <c r="O31" i="1" s="1"/>
  <c r="U29" i="1"/>
  <c r="O29" i="1" s="1"/>
  <c r="U28" i="1"/>
  <c r="O28" i="1" s="1"/>
  <c r="U27" i="1"/>
  <c r="O27" i="1" s="1"/>
  <c r="U26" i="1"/>
  <c r="O26" i="1" s="1"/>
  <c r="U24" i="1"/>
  <c r="O24" i="1" s="1"/>
  <c r="U23" i="1"/>
  <c r="O23" i="1" s="1"/>
  <c r="U20" i="1"/>
  <c r="O20" i="1" s="1"/>
  <c r="U19" i="1"/>
  <c r="O19" i="1" s="1"/>
  <c r="U15" i="1"/>
  <c r="O15" i="1" s="1"/>
  <c r="U14" i="1"/>
  <c r="O14" i="1" s="1"/>
  <c r="U9" i="1"/>
  <c r="O9" i="1" s="1"/>
  <c r="U8" i="1"/>
  <c r="O8" i="1" s="1"/>
  <c r="U5" i="1"/>
  <c r="O5" i="1" s="1"/>
  <c r="U6" i="1"/>
  <c r="O6" i="1" s="1"/>
  <c r="U4" i="1"/>
  <c r="O4" i="1" s="1"/>
  <c r="U3" i="1"/>
  <c r="O3" i="1" s="1"/>
  <c r="U2" i="1"/>
  <c r="O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<sst xmlns="http://schemas.openxmlformats.org/spreadsheetml/2006/main" count="2610" uniqueCount="1507">
  <si>
    <t>Column header</t>
  </si>
  <si>
    <t>Description</t>
  </si>
  <si>
    <t>Field code</t>
  </si>
  <si>
    <t>Technical reference number for the reporting element</t>
  </si>
  <si>
    <t>RTS field code</t>
  </si>
  <si>
    <t>Indicates the corresponding RTS code for each reporting element (where available).
Several reporting elements may be related to the same RTS reference.
Example: LEI for securitisation parties have been split into the relevant boxes (either sponsor, originator, SSPE, original lender)</t>
  </si>
  <si>
    <t>Field name</t>
  </si>
  <si>
    <t>Element name</t>
  </si>
  <si>
    <t>Box to complete</t>
  </si>
  <si>
    <t>Content to be reported</t>
  </si>
  <si>
    <t>Field format</t>
  </si>
  <si>
    <t>Element formatting (see below table for further explanation)</t>
  </si>
  <si>
    <t>Field description</t>
  </si>
  <si>
    <t>Reporting element definition</t>
  </si>
  <si>
    <t>Technical guidance</t>
  </si>
  <si>
    <t>Lists the technical guidance for that reporting element.
Lists the consistency rules applicable on the reporting element.</t>
  </si>
  <si>
    <t>RTS field name</t>
  </si>
  <si>
    <t>Indicates the corresponding RTS name for each reporting element (where available).
Several reporting elements may be related to the same RTS reference.</t>
  </si>
  <si>
    <t>RTS Content to be reported</t>
  </si>
  <si>
    <t>Indicates the corresponding RTS content to report for each reporting element (where available).
Several reporting elements may be related to the same RTS reference.</t>
  </si>
  <si>
    <t>Background information: 
Article of regulation (EU) 2017/2402</t>
  </si>
  <si>
    <t>Indicates where available the related Article of regulation (EU) 2017/2402</t>
  </si>
  <si>
    <t>Background information: 
applicable explanation type for this field</t>
  </si>
  <si>
    <t>Indicates where available the applicable explanation type for the reporting element basde on RTS</t>
  </si>
  <si>
    <t>Background information: 
Article of Regulation (EU) 2019/980</t>
  </si>
  <si>
    <t>Indicates where available the related Article of Regulation (EU) 2019/980</t>
  </si>
  <si>
    <t>Format symbol</t>
  </si>
  <si>
    <t>Definition</t>
  </si>
  <si>
    <t>{ALPHANUM-n}</t>
  </si>
  <si>
    <t>Up to n alphanumerical characters.</t>
  </si>
  <si>
    <t>{CA_CODE}</t>
  </si>
  <si>
    <t>4 letter competent authority code followed by the authority name as available in the drop-down list</t>
  </si>
  <si>
    <t>{ISIN}</t>
  </si>
  <si>
    <t>ISIN code, as defined in ISO 6166 with 12 alphanumerical characters</t>
  </si>
  <si>
    <t>{LEI}</t>
  </si>
  <si>
    <t>Legal entity identifier as defined in ISO 17442 with 20 alphanumerical characters</t>
  </si>
  <si>
    <t>{LIST}</t>
  </si>
  <si>
    <t>{NOTIFICATION ID}</t>
  </si>
  <si>
    <t>{SECURITISATION ID}</t>
  </si>
  <si>
    <t>{TEXT-n}</t>
  </si>
  <si>
    <t>Free text field up to n UTF8 characters.</t>
  </si>
  <si>
    <t>{Y/N}</t>
  </si>
  <si>
    <t>Drop-down list with:
   - Y - Yes or true
   - N - No or False</t>
  </si>
  <si>
    <t>Mandatory/Conditional/Optional</t>
  </si>
  <si>
    <t>Background informatioin: 
Article of regulation (EU) 2017/2402</t>
  </si>
  <si>
    <t>N1</t>
  </si>
  <si>
    <t>O</t>
  </si>
  <si>
    <t>Notification identifier</t>
  </si>
  <si>
    <t>Where reporting an update, the unique reference number assigned by ESMA to the previously notified STS notification.</t>
  </si>
  <si>
    <t>N/A</t>
  </si>
  <si>
    <t>General Information</t>
  </si>
  <si>
    <t/>
  </si>
  <si>
    <t>M</t>
  </si>
  <si>
    <t>Securitisation type</t>
  </si>
  <si>
    <t>Public</t>
  </si>
  <si>
    <t>N2</t>
  </si>
  <si>
    <t>STSS0</t>
  </si>
  <si>
    <t>Designated Entity LEI</t>
  </si>
  <si>
    <t>Article 27(1)</t>
  </si>
  <si>
    <t>Item 3.2 of Annex 19 of Commission Delegated Regulation (EU) 2019/980</t>
  </si>
  <si>
    <t>N3</t>
  </si>
  <si>
    <t>STSS1</t>
  </si>
  <si>
    <t>C</t>
  </si>
  <si>
    <t>Instrument ISIN</t>
  </si>
  <si>
    <t>N4</t>
  </si>
  <si>
    <t>Instrument code type</t>
  </si>
  <si>
    <t>{ALPHANUM-35}</t>
  </si>
  <si>
    <t>N5</t>
  </si>
  <si>
    <t>Instrument code</t>
  </si>
  <si>
    <t>{ALPHANUM-100}</t>
  </si>
  <si>
    <t>N6</t>
  </si>
  <si>
    <t>STSS2</t>
  </si>
  <si>
    <t>Originator LEI</t>
  </si>
  <si>
    <t>The LEI of the originator(s)</t>
  </si>
  <si>
    <t xml:space="preserve">Legal Entity Identifier (LEI) </t>
  </si>
  <si>
    <t>The LEI of the originator(s) and sponsor(s) and, where available, original lender(s).</t>
  </si>
  <si>
    <t>Item 4.2 of Annex 9 of Commission Delegated Regulation (EU) 2019/980</t>
  </si>
  <si>
    <t>N7</t>
  </si>
  <si>
    <t>STSS8</t>
  </si>
  <si>
    <t>Originator country</t>
  </si>
  <si>
    <t>The country of establishment of the originator(s)</t>
  </si>
  <si>
    <t>Country of establishment</t>
  </si>
  <si>
    <t>Where available, the country of establishment of the originator(s), sponsor(s), SSPE(s) and original lender(s).</t>
  </si>
  <si>
    <t>Article 18 and 27(3)</t>
  </si>
  <si>
    <t>The country of establishment of the originator(s) (if multiple originators from different countries)</t>
  </si>
  <si>
    <t>N8</t>
  </si>
  <si>
    <t>Sponsor LEI</t>
  </si>
  <si>
    <t>The LEI of the sponsor(s)</t>
  </si>
  <si>
    <t>N9</t>
  </si>
  <si>
    <t>Sponsor country</t>
  </si>
  <si>
    <t>The country of establishment of the sponsor(s)</t>
  </si>
  <si>
    <t>The country of establishment of the sponsor(s) (if multiple sponsors from different countries)</t>
  </si>
  <si>
    <t>N10</t>
  </si>
  <si>
    <t>Original Lender LEI</t>
  </si>
  <si>
    <t>The LEI of the original lender(s) (where available)</t>
  </si>
  <si>
    <t>N11</t>
  </si>
  <si>
    <t>Original Lender Country</t>
  </si>
  <si>
    <t>The country of the original lender(s) (where available)</t>
  </si>
  <si>
    <t>Original Lender Country (if multiple countries)</t>
  </si>
  <si>
    <t>N12</t>
  </si>
  <si>
    <t>SSPE Country</t>
  </si>
  <si>
    <t>The country of establishment of the SSPE(s)</t>
  </si>
  <si>
    <t>SSPE Country (if multiple countries)</t>
  </si>
  <si>
    <t>The country of establishment of the SSPE(s) (if multiple SSPEs from different countries)</t>
  </si>
  <si>
    <t>N14</t>
  </si>
  <si>
    <t>STSS4</t>
  </si>
  <si>
    <t>Unique identifier</t>
  </si>
  <si>
    <t>Multiple STS notifications flag</t>
  </si>
  <si>
    <t>N</t>
  </si>
  <si>
    <t>Indicates whether several STS notifications may be issued for this securitisation identifier</t>
  </si>
  <si>
    <t>Multiple STS notifications reason</t>
  </si>
  <si>
    <t>{Master Trust/Other}</t>
  </si>
  <si>
    <t>Indicates the reason for which several STS notifications may be issued for this securitisation identifier</t>
  </si>
  <si>
    <t>Multiple STS notifications comment</t>
  </si>
  <si>
    <t>{TEXT-5000}</t>
  </si>
  <si>
    <t>N15</t>
  </si>
  <si>
    <t>STSS5</t>
  </si>
  <si>
    <t>Prospectus Country</t>
  </si>
  <si>
    <t>SPAIN</t>
  </si>
  <si>
    <t>Prospectus identifier</t>
  </si>
  <si>
    <t>Where available, the prospectus identifier as provided by the relevant competent authority.</t>
  </si>
  <si>
    <t>N16</t>
  </si>
  <si>
    <t>N17</t>
  </si>
  <si>
    <t>STSS11</t>
  </si>
  <si>
    <t>Issue date</t>
  </si>
  <si>
    <t>Where a prospectus is drawn up in compliance with Regulation (EU) 2017/11294[4], the date on which the prospectus was approved.
In all other cases, the closing date of the most recent transaction.</t>
  </si>
  <si>
    <t>N18</t>
  </si>
  <si>
    <t>STSS6</t>
  </si>
  <si>
    <t>Securitisation Repository name</t>
  </si>
  <si>
    <t>Securitisation Repository</t>
  </si>
  <si>
    <t>Where available, the name of the registered securitisation repository.</t>
  </si>
  <si>
    <t>N19</t>
  </si>
  <si>
    <t>STSS7</t>
  </si>
  <si>
    <t>Securitisation name</t>
  </si>
  <si>
    <t>The securitisation name.</t>
  </si>
  <si>
    <t>Section 4 of Annex 9 of Commission Delegated Regulation (EU) 2019/980</t>
  </si>
  <si>
    <t>N21</t>
  </si>
  <si>
    <t>STSS10</t>
  </si>
  <si>
    <t>Underlying exposures classification</t>
  </si>
  <si>
    <t>The type of underlying exposures including:
1)        residential mortgages;
2)        commercial mortgages;
3)        credit facilities provided to individuals for personal, family or household consumption purposes;
4)        credit facilities, including loans and leases, provided to any type of enterprise or corporation;
5)        auto loans/leases;
6)        credit card receivables;
7)        trade receivables;
8)        others.</t>
  </si>
  <si>
    <t xml:space="preserve">The type of underlying exposures including: 
1)                    residential loans that are either secured by one or more mortgages on residential immovable property or that are fully guaranteed by an eligible protection provider among those referred to in Article 201(1) of Regulation (EU) No 575/2013 and qualifying for the credit quality step 2 or above as set out in Part Three, Title II, Chapter 2 of that Regulation;
2)                    commercial loans that are secured by one or more mortgages on commercial immovable property, including offices or other commercial premises; 
3)                    credit facilities provided to individuals for personal, family or household consumption purposes; 
4)                    credit facilities, including loans and leases, provided to any type of enterprise or corporation; 
5)                    auto loans/leases; 
6)                    credit card receivables; 
7)                    trade receivables; 
8)                    other underlying exposures that are considered by the originator or sponsor to constitute a distinct asset type on the basis of internal methodologies and parameters;  </t>
  </si>
  <si>
    <t>N22</t>
  </si>
  <si>
    <t>STSS12</t>
  </si>
  <si>
    <t>Notification date</t>
  </si>
  <si>
    <t>The date of notification to ESMA.</t>
  </si>
  <si>
    <t>Initial Notification date</t>
  </si>
  <si>
    <t>N23</t>
  </si>
  <si>
    <t>STSS13</t>
  </si>
  <si>
    <t>Authorised Third party flag</t>
  </si>
  <si>
    <t>Y</t>
  </si>
  <si>
    <t>Authorised Third party</t>
  </si>
  <si>
    <t>Where an authorised third-party has provided STS verification services in accordance with Article 27(2) of Regulation (EU) 2017/2402, a statement that compliance with the STS criteria was confirmed by that authorised third party firm.</t>
  </si>
  <si>
    <t>Article 27(2)</t>
  </si>
  <si>
    <t>Authorised Third party statement</t>
  </si>
  <si>
    <t>{TEXT-100}</t>
  </si>
  <si>
    <t>N25</t>
  </si>
  <si>
    <t>STSS14</t>
  </si>
  <si>
    <t>Authorised Third Party name</t>
  </si>
  <si>
    <t>Where an authorised third-party has provided STS verification services in accordance with Article 27(2) of Regulation (EU) 2017/2402, the name of the third party’s name and the country of establishment.</t>
  </si>
  <si>
    <t>N26</t>
  </si>
  <si>
    <t>Authorised Third party country</t>
  </si>
  <si>
    <t>N27</t>
  </si>
  <si>
    <t>STSS15</t>
  </si>
  <si>
    <t>Authorised Third party Competent Authority</t>
  </si>
  <si>
    <t>The name of the competent authority that has authorised the third party as available on ESMA website under the list of Competent authority supervising compliance of  third parties with Article 28 of SecReg (https://www.esma.europa.eu/sites/default/files/library/esma33-128-777_list_of_designated_competent_authorities_under_securitisation_regulation.pdf)</t>
  </si>
  <si>
    <t>Where an authorised third-party has provided STS verification services in accordance with Article 27(2) of Regulation (EU) 2017/2402, the name of the competent authority that has authorised it.</t>
  </si>
  <si>
    <t>N28</t>
  </si>
  <si>
    <t>STSS17</t>
  </si>
  <si>
    <t>Originator (or original lender) is not a Credit institution</t>
  </si>
  <si>
    <t>Originator (or original lender) not a credit institution</t>
  </si>
  <si>
    <t>Article 27(3)</t>
  </si>
  <si>
    <t>Confirmation</t>
  </si>
  <si>
    <t>N29</t>
  </si>
  <si>
    <t>STSS18</t>
  </si>
  <si>
    <t>Credit granting criteria compliance confirmation</t>
  </si>
  <si>
    <t>Confirmed</t>
  </si>
  <si>
    <t>{Confirmed/Unconfirmed/N/A}</t>
  </si>
  <si>
    <t>Confirmation that the credit granting complies with Article 9</t>
  </si>
  <si>
    <t>N30</t>
  </si>
  <si>
    <t>Credit granting criteria compliance comment</t>
  </si>
  <si>
    <t xml:space="preserve">Confirmation that the credit granting is subject to supervision </t>
  </si>
  <si>
    <t>N31</t>
  </si>
  <si>
    <t>STSS19</t>
  </si>
  <si>
    <t>Credit granting criteria supervision confirmation</t>
  </si>
  <si>
    <t>Confirmation and optional comment that the credit-granting as referred to in Article 27(3)(a) of Regulation (EU) 2017/2402 is subject to supervision.</t>
  </si>
  <si>
    <t>N32</t>
  </si>
  <si>
    <t>Credit granting criteria supervision comment</t>
  </si>
  <si>
    <t>N33</t>
  </si>
  <si>
    <t>STSS20</t>
  </si>
  <si>
    <t>True sale or assignment transfer confirmation</t>
  </si>
  <si>
    <t>{Confirmed/Unconfirmed}</t>
  </si>
  <si>
    <t>Confirmation and concise explanation on how the transfer of the underlying exposures is made by means of true sale or transfer with the same legal effect in a manner that is enforceable against the seller or any third party pursuant to  Article 20(1) of Regulation (EU) 2017/2402.</t>
  </si>
  <si>
    <t>Transfer of the underlying exposures by true sale or assignment</t>
  </si>
  <si>
    <t>A concise explanation of how the transfer of the underlying exposures is made by means of true sale or transfer with the same legal effect in a manner that is enforceable against the seller or any third party.</t>
  </si>
  <si>
    <t>Article 20(1)</t>
  </si>
  <si>
    <t>Concise Explanation</t>
  </si>
  <si>
    <t>Item 3.3 of Annex 19 of Commission Delegated Regulation (EU) 2019/980</t>
  </si>
  <si>
    <t>N34</t>
  </si>
  <si>
    <t>True sale or assignment transfer explanation</t>
  </si>
  <si>
    <t>{TEXT-10000}</t>
  </si>
  <si>
    <t>N35</t>
  </si>
  <si>
    <t>STSS21</t>
  </si>
  <si>
    <t>A check box as to whether any of the severe clawback provisions referred to in Article 20(2) (a) or (b) of Regulation (EU) 2017/2402 are found in the securitisation.</t>
  </si>
  <si>
    <t>No severe clawback</t>
  </si>
  <si>
    <t>A concise explanation on whether any of the severe clawback provisions referred to in Article 20 (2) (a) or (b) of Regulation (EU) 2017/2402 are found in the securitisation, and state whether the provisions in Article 20 (3) of Regulation (EU) 2017/2402 apply.</t>
  </si>
  <si>
    <t>Article 20(2)</t>
  </si>
  <si>
    <t>N36</t>
  </si>
  <si>
    <t>Subject to severe clawback explanation</t>
  </si>
  <si>
    <t>N37</t>
  </si>
  <si>
    <t>STSS22</t>
  </si>
  <si>
    <t>Clawback provisions exemption confirmation</t>
  </si>
  <si>
    <t>Exemption for clawback provisions in national insolvency laws</t>
  </si>
  <si>
    <t>In conjunction with STSS21, where appropriate, a confirmation whether there are no circumstances that could give rise to clawback provisions in accordance with Article 20 (1) and (2) of Regulation (EU) 2017/2402.</t>
  </si>
  <si>
    <t>Article 20(3)</t>
  </si>
  <si>
    <t>N38</t>
  </si>
  <si>
    <t>Clawback provisions exemption comment</t>
  </si>
  <si>
    <t>N39</t>
  </si>
  <si>
    <t>STSS23</t>
  </si>
  <si>
    <t>The seller is not the original lender flag</t>
  </si>
  <si>
    <t>Transfer where the seller is not the original lender</t>
  </si>
  <si>
    <t>Where the seller is not the original lender, a statement confirming that the securitisation complies with Article 20(1) to 20(3) of Regulation (EU) 2017/2402.</t>
  </si>
  <si>
    <t>Article 20(4)</t>
  </si>
  <si>
    <t>N40</t>
  </si>
  <si>
    <t>Transfer where the seller is not the original lender confirmation</t>
  </si>
  <si>
    <t>N41</t>
  </si>
  <si>
    <t>Transfer where the seller is not the original lender explanation</t>
  </si>
  <si>
    <t>N42</t>
  </si>
  <si>
    <t>STSS24</t>
  </si>
  <si>
    <t>Transfer at a later stage confirmation</t>
  </si>
  <si>
    <t>Where the transfer of the underlying exposures is performed by means of an assignment and perfected at a later stage than at the closing of the securitisation, confirmation and concise explanation on how and whether that perfection is effected at least through the required minimum pre-determined event triggers as listed in Article 20(5) of Regulation (EU) 2017/2402.</t>
  </si>
  <si>
    <t>Transfer performed by means of an assignment and perfected at a later stage</t>
  </si>
  <si>
    <t>Where the transfer of the underlying exposures is performed by means of an assignment and perfected at a later stage than at the closing of the securitisation, a concise explanation on how and whether that perfection is effected at least through the required minimum pre-determined event triggers as listed in Article 20(5) of Regulation (EU) 2017/2402.
Where alternative mechanisms of transfer are used, a confirmation that an insolvency of the originator would not prejudice or prevent the SSPE from enforcing its rights.</t>
  </si>
  <si>
    <t>Article 20(5)</t>
  </si>
  <si>
    <t>N43</t>
  </si>
  <si>
    <t>Transfer at a later stage explanation</t>
  </si>
  <si>
    <t>N44</t>
  </si>
  <si>
    <t>Alternative mechanism confirmation</t>
  </si>
  <si>
    <t>Where alternative mechanisms of transfer are used, confirmation and optional comment that an insolvency of the originator would not prejudice or prevent the SSPE from enforcing its rights pursuant to  Article 20(5) of Regulation (EU) 2017/2402.</t>
  </si>
  <si>
    <t>N45</t>
  </si>
  <si>
    <t>Alternative mechanism comment</t>
  </si>
  <si>
    <t>N46</t>
  </si>
  <si>
    <t>STSS25</t>
  </si>
  <si>
    <t>Representations and warranties confirmation</t>
  </si>
  <si>
    <t>Confirmation and concise explanation on how and whether there are representations and warranties provided by the seller that the underlying exposures included in the securitisation are not encumbered or otherwise in a condition that can be foreseen to adversely affect the enforceability of the true sale or assignment or transfer with the same legal effect pursuant to  Article 20(6) of Regulation (EU) 2017/2402.</t>
  </si>
  <si>
    <t>Representations and warranties</t>
  </si>
  <si>
    <t>A concise explanation on how and whether there are representations and warranties provided by the seller that the underlying exposures included in the securitisation are not encumbered or otherwise in a condition that can be foreseen to adversely affect the enforceability of the true sale or assignment or transfer with the same legal effect.</t>
  </si>
  <si>
    <t>Article 20(6)</t>
  </si>
  <si>
    <t>Item 2.2.8 of Annex 19 of Commission Delegated Regulation (EU) 2019/980</t>
  </si>
  <si>
    <t>N47</t>
  </si>
  <si>
    <t>Representations and warranties explanation</t>
  </si>
  <si>
    <t>N48</t>
  </si>
  <si>
    <t>STSS26</t>
  </si>
  <si>
    <t>Underlying exposures eligibility criteria confirmation</t>
  </si>
  <si>
    <t>Eligibility criteria which do not allow for active portfolio management of the underlying exposures on a discretionary basis</t>
  </si>
  <si>
    <t>A concise explanation on how:
- the underlying exposures transferred from, or assigned by, the seller to the SSPE meet predetermined, clear and documented eligibility criteria which do not allow for active portfolio management of those exposures on a discretionary basis;
-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t>
  </si>
  <si>
    <t>Section 2 of Annex 19 of Commission Delegated Regulation (EU) 2019/980</t>
  </si>
  <si>
    <t>N49</t>
  </si>
  <si>
    <t>Underlying exposures eligibility criteria explanation</t>
  </si>
  <si>
    <t>N50</t>
  </si>
  <si>
    <t>Underlying exposures selection processes confirmation</t>
  </si>
  <si>
    <t>N51</t>
  </si>
  <si>
    <t>Underlying exposures selection processes explanation</t>
  </si>
  <si>
    <t>N52</t>
  </si>
  <si>
    <t>STSS27</t>
  </si>
  <si>
    <t>Homogeneity of assets confirmation</t>
  </si>
  <si>
    <t>Homogeneity of assets</t>
  </si>
  <si>
    <t>A detailed explanation as to the homogeneity of the pool of underlying exposures backing the securitisation. For that purpose, include a reference to the EBA RTS on homogeneity (Commission Delegated Regulation (EU) [XX/XXXX], and explain in detail how each of the conditions specified in the Article 1 of that Delegated Regulation are met.</t>
  </si>
  <si>
    <t>Article 20(8)</t>
  </si>
  <si>
    <t>Detailed Explanation</t>
  </si>
  <si>
    <t>Item 2.2.7 of Annex 19 of Commission Delegated Regulation (EU) 2019/980</t>
  </si>
  <si>
    <t>N53</t>
  </si>
  <si>
    <t>Homogeneity of assets explanation</t>
  </si>
  <si>
    <t>{TEXT-32767}</t>
  </si>
  <si>
    <t>N54</t>
  </si>
  <si>
    <t>STSS28</t>
  </si>
  <si>
    <t>No re-securitisation confirmation</t>
  </si>
  <si>
    <t>Confirmation and optional comment that the underlying exposures do not include any securitisation positions and that the notified securitisation is therefore not a re-securitisation pursuant to  Article 20(9) of Regulation (EU) 2017/2402..</t>
  </si>
  <si>
    <t>Underlying Exposure Obligations: no re securitisation</t>
  </si>
  <si>
    <t>A confirmation that the underlying exposures do not include any securitisation positions and that the notified securitisation is therefore not a re-securitisation.</t>
  </si>
  <si>
    <t>Article 20(9)</t>
  </si>
  <si>
    <t>Item 2.2 of Annex 19 of Commission Delegated Regulation (EU) 2019/980</t>
  </si>
  <si>
    <t>N55</t>
  </si>
  <si>
    <t>No re-securitisation comment</t>
  </si>
  <si>
    <t>N56</t>
  </si>
  <si>
    <t>STSS29</t>
  </si>
  <si>
    <t>Soundness of the underwriting standards (ordinary course of business) confirmation</t>
  </si>
  <si>
    <t>Confirmation and detailed explanation as to whether the underlying exposures were originated in the lender’s ordinary course of business and whether the applied underwriting standards were no less stringent that those applied at the same time of origination to exposures that were not securitised pursuant to Article 20(10) of Regulation (EU) 2017/2402.</t>
  </si>
  <si>
    <t>Soundness of the underwriting standard</t>
  </si>
  <si>
    <t>A detailed explanation:
- as to whether the underlying exposures were originated in the lender’s ordinary course of business and whether the applied underwriting standards were no less stringent that those applied at the same time of origination to exposures that were not securitised. 
- as to whether the underwriting standards and any material changes from prior underwriting standards have been or will be fully disclosed to potential investors without undue delay.
- on how securitisations where the underlying exposures are residential loans, the pool of underlying exposures meet the requirement of the second paragraph of Article 20(10) of Regulation (EU) 2017/2402.
- as to whether an assessment of the borrower’s creditworthiness meets the requirements set out in Article 8 of Directive 2008/48/EC[3] or paragraphs 1 to 4, point (a) of paragraph 5, and paragraph 6 of Article 18 of Directive 2014/17/EU[4] or, where applicable, equivalent requirements in third countries.</t>
  </si>
  <si>
    <t>Article 20(10)</t>
  </si>
  <si>
    <t>N57</t>
  </si>
  <si>
    <t>Soundness of the underwriting standards (ordinary course of business) explanation</t>
  </si>
  <si>
    <t>N58</t>
  </si>
  <si>
    <t>Soundness of the underwriting standards (disclosure) confirmation</t>
  </si>
  <si>
    <t>Confirmation and detailed explanation as to whether the underwriting standards and any material changes from prior underwriting standards have been or will be fully disclosed to potential investors without undue delay pursuant to Article 20(10)of Regulation (EU) 2017/2402.</t>
  </si>
  <si>
    <t>N59</t>
  </si>
  <si>
    <t>Soundness of the underwriting standards (disclosure) explanation</t>
  </si>
  <si>
    <t>N60</t>
  </si>
  <si>
    <t>Residential Loan requirement confirmation</t>
  </si>
  <si>
    <t>Confirmation and detailed explanation on how securitisations where the underlying exposures are residential loans, the pool of underlying exposures meet the requirement of the second paragraph of Article 20(10) of Regulation (EU) 2017/2402.</t>
  </si>
  <si>
    <t>N61</t>
  </si>
  <si>
    <t>Residential Loan requirement explanation</t>
  </si>
  <si>
    <t>N62</t>
  </si>
  <si>
    <t>Confirmation and detailed explanation as to whether an assessment of the borrower’s creditworthiness meets the requirements set out in Article 8 of Directive 2008/48/EC[3] or paragraphs 1 to 4, point (a) of paragraph 5, and paragraph 6 of Article 18 of Directive 2014/17/EU[4] or, where applicable, equivalent requirements in third countries.</t>
  </si>
  <si>
    <t>N63</t>
  </si>
  <si>
    <t>N64</t>
  </si>
  <si>
    <t>STSS30</t>
  </si>
  <si>
    <t>Originator/Lender Expertise confirmation</t>
  </si>
  <si>
    <t>Confirmation and detailed explanation as to whether the originator or original lender have expertise in originating exposures of a similar nature to those securitised pursuant to Article 20(10) of Regulation (EU) 2017/2402</t>
  </si>
  <si>
    <t>Originator/Lender Expertise</t>
  </si>
  <si>
    <t>A detailed explanation as to whether the originator or original lender have expertise in originating exposures of a similar nature to those securitised.</t>
  </si>
  <si>
    <t>N65</t>
  </si>
  <si>
    <t>Originator/Lender Expertise explanation</t>
  </si>
  <si>
    <t>N66</t>
  </si>
  <si>
    <t>STSS31</t>
  </si>
  <si>
    <t>Defaulted or restructured exposures confirmation</t>
  </si>
  <si>
    <t>A detailed explanations as to whether:
-the transferred underlying exposures do not include, at the time of selection, defaulted exposures (or restructured exposures) as defined in Article 20(11) of Regulation (EU) 2017/2402. 
- the requirements referred to in Article 20 (11) (a) (i) and (ii) of Regulation (EU) 2017/2402 are met;
- the requirements referred to in Article 20 (11) (b) of Regulation (EU) 2017/2402 are met ;
- the requirements referred to in Article 20 (11) (c) of Regulation (EU) 2017/2402 are met.</t>
  </si>
  <si>
    <t>Transferred underlying exposures without exposures in default</t>
  </si>
  <si>
    <t>A detailed explanations as to whether:
-the transferred underlying exposures do not include, at the time of selection, defaulted exposures (or restructured exposures) as defined in Article 20(11) of Regulation (EU) 2017/2402. 
- the requirements referred to in Article 20 (11) (a) (i) and (ii) of Regulation (EU) 2017/2402 are met.
- the requirements referred to in Article 20 (11) (b) of Regulation (EU) 2017/2402 are met ;
- the requirements referred to in Article 20 (11) (c) of Regulation (EU) 2017/2402 are met.</t>
  </si>
  <si>
    <t>Article 20(11)</t>
  </si>
  <si>
    <t>N67</t>
  </si>
  <si>
    <t>Defaulted or restructured exposures explanation</t>
  </si>
  <si>
    <t>N68</t>
  </si>
  <si>
    <t>STSS32</t>
  </si>
  <si>
    <t>At least one payment at the time of transfer confirmation</t>
  </si>
  <si>
    <t xml:space="preserve">Confirmation and optional comment on whether, at the time of transfer of the exposures, the debtors have made at least one payment pursuant to Article 20(12) of Regulation (EU) 2017/2402. </t>
  </si>
  <si>
    <t>At least one payment at the time of transfer</t>
  </si>
  <si>
    <t>A confirmation whether, at the time of transfer of the exposures, the debtors have made at least one payment. 
A confirmation whether or not the exemption under Article 20(12) of Regulation (EU) 2017/2402 applies.</t>
  </si>
  <si>
    <t>Article 20(12)</t>
  </si>
  <si>
    <t>Items 3.3 and 3.4.6 of Annex 19 of Commission Delegated Regulation (EU) 2019/980</t>
  </si>
  <si>
    <t>N69</t>
  </si>
  <si>
    <t>At least one payment at the time of transfer comment</t>
  </si>
  <si>
    <t>N70</t>
  </si>
  <si>
    <t>Payment exemption</t>
  </si>
  <si>
    <t>Select the exemption that applies under Article 20(12) of Regulation (EU) 2017/2402 for revolving securitisations backed by exposures payable in a single instalment or having a maturity of less than one year, including without limitation monthly payments on revolving credits.</t>
  </si>
  <si>
    <t>N71</t>
  </si>
  <si>
    <t>Payment exemption explanation</t>
  </si>
  <si>
    <t>N72</t>
  </si>
  <si>
    <t>STSS33</t>
  </si>
  <si>
    <t>Degree of dependence on repayments confirmation</t>
  </si>
  <si>
    <t xml:space="preserve">Confirmation and detailed explanation of the degree of dependence of the repayments of the holders of the securitisation position on the sale of assets securing the underlying exposures pursuant to Article 20(13) of Regulation (EU) 2017/2402. </t>
  </si>
  <si>
    <t>Repayment of the holders shall not have been structured to depend predominantly on the sale of assets.</t>
  </si>
  <si>
    <t xml:space="preserve">A detailed explanation of the degree of dependence of the repayments of the holders of the securitisation position on the sale of assets securing the underlying exposures. </t>
  </si>
  <si>
    <t>Article 20(13)</t>
  </si>
  <si>
    <t>Item 3.4.1 of Annex 19 of Commission Delegated Regulation (EU) 2019/980</t>
  </si>
  <si>
    <t>N73</t>
  </si>
  <si>
    <t>Degree of dependence on repayments explanation</t>
  </si>
  <si>
    <t>N74</t>
  </si>
  <si>
    <t>STSS34</t>
  </si>
  <si>
    <t>Compliance with risk retention requirements confirmation</t>
  </si>
  <si>
    <t xml:space="preserve">Confirmation and concise explanation as to how the originator, sponsor or original lender of a non-ABCP securitisation comply with the risk retention requirement as provided for in Article 6 of Regulation (EU) 2017/2402. </t>
  </si>
  <si>
    <t>Compliance with risk retention requirements</t>
  </si>
  <si>
    <t>A concise explanation as to how the originator, sponsor or original lender of a non-ABCP securitisation comply with the risk retention requirement as provided for in Article 6 of Regulation (EU) 2017/2402. 
An indication which entity retains the material net economic interest and which option is used for retaining the risk including:
(1) vertical slice in accordance with Article 6(3)(a) of Regulation (EU) 2017/2402;
(2) seller’s share in accordance with Article 6(3)(b) of Regulation (EU) 2017/2402;
(3) randomly-selected exposures kept on balance sheet, in accordance with Article 6(3) (c) (3) of Regulation (EU) 2017/2402;
(4) first loss tranche in accordance with Article 6(3)(d) of Regulation (EU) 2017/2402;
(5) first loss exposure in each asset in accordance with Article 6(3)(e) of Regulation (EU) 2017/2402;
(6) no compliance with risk retention requirements set out in Article 6(3) of Regulation (EU) 2017/2402;
(7) other options used.</t>
  </si>
  <si>
    <t>Article 21(1)</t>
  </si>
  <si>
    <t>Item 3.1 of Annex 9 and Item 3.4.3 of Annex 19 of Commission Delegated Regulation (EU) 2019/980</t>
  </si>
  <si>
    <t>N75</t>
  </si>
  <si>
    <t>Compliance with risk retention requirements explanation</t>
  </si>
  <si>
    <t>N76</t>
  </si>
  <si>
    <t>Retaining entity LEI</t>
  </si>
  <si>
    <t>LEI of the entity (where available) that retains the material net economic interest pursuant to  Article 21(1) of Regulation (EU) 2017/2402.</t>
  </si>
  <si>
    <t>N77</t>
  </si>
  <si>
    <t>Vertical slice</t>
  </si>
  <si>
    <t>Is vertical slice in accordance with Article 6(3)(a) of Regulation (EU) 2017/2402 used for retaining the risk?</t>
  </si>
  <si>
    <t>N78</t>
  </si>
  <si>
    <t>Seller's share</t>
  </si>
  <si>
    <t>N79</t>
  </si>
  <si>
    <t>Randomly-selected exposures kept on balance sheet</t>
  </si>
  <si>
    <t>N80</t>
  </si>
  <si>
    <t>First loss tranche</t>
  </si>
  <si>
    <t>N81</t>
  </si>
  <si>
    <t>First loss exposure in each asset indicator</t>
  </si>
  <si>
    <t>N82</t>
  </si>
  <si>
    <t>No compliance with risk retention requirements</t>
  </si>
  <si>
    <t>N83</t>
  </si>
  <si>
    <t>Other option indicator</t>
  </si>
  <si>
    <t>Is other options used for retaining the risk pursuant to Article 21(1) of Regulation (EU) 2017/2402? If Yes please provide the used option.</t>
  </si>
  <si>
    <t>N84</t>
  </si>
  <si>
    <t>Other options used comment</t>
  </si>
  <si>
    <t>N85</t>
  </si>
  <si>
    <t>STSS35</t>
  </si>
  <si>
    <t>Mitigation of Interest rates and currency risks confirmation</t>
  </si>
  <si>
    <t xml:space="preserve">Confirmation and concise explanation as to whether the interest rates and currency risks are appropriately mitigated and that measures are taken to mitigate such risks and confirm that such measures are available to investors under Article 21(2) of Regulation (EU) 2017/2402. </t>
  </si>
  <si>
    <t>Mitigation of Interest rates (IR) and currency risks (FX) Risks</t>
  </si>
  <si>
    <t xml:space="preserve">A concise explanation as to whether the interest rates and currency risks are appropriately mitigated and that measures are taken to mitigate such risks and confirm that such measures are available to investors. </t>
  </si>
  <si>
    <t>Article 21(2)</t>
  </si>
  <si>
    <t>Items 3.4.2 and 3.8 of Annex 19 of Commission Delegated Regulation (EU) 2019/980</t>
  </si>
  <si>
    <t>N86</t>
  </si>
  <si>
    <t>Mitigation of Interest rates and currency risks explanation</t>
  </si>
  <si>
    <t>N87</t>
  </si>
  <si>
    <t>STSS36</t>
  </si>
  <si>
    <t>Derivatives not purchased/sold by SSPE confirmation</t>
  </si>
  <si>
    <t>No derivatives</t>
  </si>
  <si>
    <t>{No derivatives/Exemption on derivatives/Unconfirmed}</t>
  </si>
  <si>
    <t>Confirmation and concise declaration that the SSPE has not entered into derivative contracts except in the circumstances referred to in Articles 21(2) of Regulation (EU) 2017/2402.</t>
  </si>
  <si>
    <t>Derivatives Purchased/Sold by SSPE</t>
  </si>
  <si>
    <t>A concise declaration that the SSPE has not entered into derivative contracts except in the circumstances referred to in Articles 21(2) of Regulation (EU) 2017/2402.</t>
  </si>
  <si>
    <t>N88</t>
  </si>
  <si>
    <t>Derivatives not purchased/sold by SSPE explanation</t>
  </si>
  <si>
    <t>N89</t>
  </si>
  <si>
    <t>STSS37</t>
  </si>
  <si>
    <t>Common standards underwriting derivatives confirmation</t>
  </si>
  <si>
    <t>Confirmation and concise explanation on whether any hedging instruments used are underwritten and documented according to commonly accepted standards pursuant to Article 21(2) of Regulation (EU) 2017/2402.</t>
  </si>
  <si>
    <t>Derivatives using common standards</t>
  </si>
  <si>
    <t>A concise explanation on whether any hedging instruments used are underwritten and documented according to commonly accepted standards.</t>
  </si>
  <si>
    <t>N90</t>
  </si>
  <si>
    <t>Common standards underwriting derivatives explanation</t>
  </si>
  <si>
    <t>N91</t>
  </si>
  <si>
    <t>STSS38</t>
  </si>
  <si>
    <t>Referenced interest payments confirmation</t>
  </si>
  <si>
    <t>Confirmation and concise explanation on whether and how any referenced interest payments under the securitisation assets and liabilities are calculated by reference to generally used market interest rates or generally used sectoral rates reflective of the cost of funds pursuant to Article 21(3) of Regulation (EU) 2017/2402.</t>
  </si>
  <si>
    <t>Referenced interest payments based on generally used interest rates</t>
  </si>
  <si>
    <t>A concise explanation on whether and how any referenced interest payments under the securitisation assets and liabilities are calculated by reference to generally used market interest rates or generally used sectoral rates reflective of the cost of funds.</t>
  </si>
  <si>
    <t>Article 21(3)</t>
  </si>
  <si>
    <t>Item 2.2.2 and 2.2.13 of Annex 19 of Commission Delegated Regulation (EU) 2019/980</t>
  </si>
  <si>
    <t>N92</t>
  </si>
  <si>
    <t>Referenced interest payments explanation</t>
  </si>
  <si>
    <t>N93</t>
  </si>
  <si>
    <t>STSS39</t>
  </si>
  <si>
    <t>Acceleration notice / enforcement  requirement confirmation</t>
  </si>
  <si>
    <t>Confirmation and declaration in general terms that each of the requirements of Article 21(4) of Regulation (EU) 2017/2402 are met.</t>
  </si>
  <si>
    <t>No trapping of cash following enforcement or an acceleration notice</t>
  </si>
  <si>
    <t>A declaration in general terms that each of the requirements of Article 21(4) of Regulation (EU) 2017/2402 are met.</t>
  </si>
  <si>
    <t>Article 21(4)</t>
  </si>
  <si>
    <t>Item 3.4.5 of Annex 19 of Commission Delegated Regulation (EU) 2019/980</t>
  </si>
  <si>
    <t>N94</t>
  </si>
  <si>
    <t>Acceleration notice / enforcement  requirement explanation</t>
  </si>
  <si>
    <t>N95</t>
  </si>
  <si>
    <t>STSS40</t>
  </si>
  <si>
    <t>No trapping of cash confirmation</t>
  </si>
  <si>
    <t>Confirmation and optional comment that no cash would be trapped following the delivery of enforcement or an acceleration notice pursuant to Article 21(4)(a) of Regulation (EU) 2017/2402.</t>
  </si>
  <si>
    <t>(a)No amount of cash shall be trapped</t>
  </si>
  <si>
    <t>Confirmation that no cash would be trapped following the delivery of enforcement or an acceleration notice.</t>
  </si>
  <si>
    <t>Article 21(4)(a)</t>
  </si>
  <si>
    <t>N96</t>
  </si>
  <si>
    <t>No trapping of cash comment</t>
  </si>
  <si>
    <t>N97</t>
  </si>
  <si>
    <t>STSS41</t>
  </si>
  <si>
    <t>Sequential amortisation confirmation</t>
  </si>
  <si>
    <t>Confirmation and optional comment that principal receipts from the underlying exposures are passed to the investors via sequential amortisation of the securitisation positions, as determined by the seniority of the securitisation position pursuant to Article 21(4)(b) of Regulation (EU) 2017/2402.</t>
  </si>
  <si>
    <t>(b) principal receipts shall be passed to investors</t>
  </si>
  <si>
    <t>Confirmation that principal receipts from the underlying exposures are passed to the investors via sequential amortisation of the securitisation positions, as determined by the seniority of the securitisation position.</t>
  </si>
  <si>
    <t>Article 21(4)(b)</t>
  </si>
  <si>
    <t>N98</t>
  </si>
  <si>
    <t>Sequential amortisation comment</t>
  </si>
  <si>
    <t>N99</t>
  </si>
  <si>
    <t>STSS42</t>
  </si>
  <si>
    <t>Reversed repayment on seniority confirmation</t>
  </si>
  <si>
    <t>Confirmation and optional comment that the repayment of the securitisation position is not to be reversed with regard to their seniority pursuant to Article 21(4)(c) of Regulation (EU) 2017/2402</t>
  </si>
  <si>
    <t>(c) repayment shall not be reversed with regard to their seniority</t>
  </si>
  <si>
    <t>Confirmation that the repayment of the securitisation position is not to be reversed with regard to their seniority.</t>
  </si>
  <si>
    <t>Article 21(4)(c)</t>
  </si>
  <si>
    <t>N100</t>
  </si>
  <si>
    <t>Reversed repayment on seniority comment</t>
  </si>
  <si>
    <t>N101</t>
  </si>
  <si>
    <t>STSS43</t>
  </si>
  <si>
    <t>No automatic liquidation confirmation</t>
  </si>
  <si>
    <t>Confirmation and optional comment that not any provisions require automatic liquidation of the underlying exposures at market value pursuant to Article 21(4)(d) of Regulation (EU) 2017/2402</t>
  </si>
  <si>
    <t>(d) no provisions shall require automatic liquidation of the underlying exposures at market value</t>
  </si>
  <si>
    <t>Confirmation that not any provisions require automatic liquidation of the underlying exposures at market value.</t>
  </si>
  <si>
    <t>Article 21(4)(d)</t>
  </si>
  <si>
    <t>N102</t>
  </si>
  <si>
    <t>No automatic liquidation comment</t>
  </si>
  <si>
    <t>N103</t>
  </si>
  <si>
    <t>STSS44</t>
  </si>
  <si>
    <t>Non-sequential priority of payments triggers confirmation</t>
  </si>
  <si>
    <t>Confirmation and optional comment that transaction featuring non-sequential priority of payments include triggers relating to the performance of the underlying exposures resulting in the priority of payment reverting to sequential payments in order of seniority pursuant to Article 21(5) of Regulation (EU) 2017/2402.</t>
  </si>
  <si>
    <t>Securitisations featuring non-sequential priority of payments</t>
  </si>
  <si>
    <t>Confirmation that transaction featuring non-sequential priority of payments include triggers relating to the performance of the underlying exposures resulting in the priority of payment reverting to sequential payments in order of seniority.
Confirmation that such triggers include at least the deterioration in the credit quality of the underlying exposures below a predetermined threshold.</t>
  </si>
  <si>
    <t>Article 21(5)</t>
  </si>
  <si>
    <t>N104</t>
  </si>
  <si>
    <t>Non-sequential priority of payments triggers comment</t>
  </si>
  <si>
    <t>N105</t>
  </si>
  <si>
    <t>Credit quality deterioration trigger confirmation</t>
  </si>
  <si>
    <t>Confirmation and optional comment that such triggers include at least the deterioration in the credit quality of the underlying exposures below a predetermined threshold pursuant to Article 21(5) of Regulation (EU) 2017/2402</t>
  </si>
  <si>
    <t>N106</t>
  </si>
  <si>
    <t>Credit quality deterioration trigger comment</t>
  </si>
  <si>
    <t>N107</t>
  </si>
  <si>
    <t>STSS54</t>
  </si>
  <si>
    <t>Servicer expertise confirmation</t>
  </si>
  <si>
    <t>Confirmation and detailed explanation on how the requirements of Article 21(8) are met. As part of the explanation, include references  to any policies and procedures intended to ensure compliance with these requirements pursuant to Article 21(8) (b) of Regulation (EU) 2017/2402</t>
  </si>
  <si>
    <t>Required expertise from the servicer and policies and adequate procedures and risk management controls in place</t>
  </si>
  <si>
    <t>A detailed explanation on how the requirements of Article 21(8) are met. As part of the explanation, include references  to any policies and procedures intended to ensure compliance with these requirements.</t>
  </si>
  <si>
    <t>Article 21(8)</t>
  </si>
  <si>
    <t>Item 3.4.6 of Annex 19 of Commission Delegated Regulation (EU) 2019/980</t>
  </si>
  <si>
    <t>N108</t>
  </si>
  <si>
    <t>Servicer expertise explanation</t>
  </si>
  <si>
    <t>N109</t>
  </si>
  <si>
    <t>STSS45</t>
  </si>
  <si>
    <t>Early termination confirmation</t>
  </si>
  <si>
    <t>Confirmation and concise explanation, where applicable,  on revolving securitisation with early amortisation events for termination of revolving period based on prescribed triggers pursuant to Article 21(6) of Regulation (EU) 2017/2402</t>
  </si>
  <si>
    <t>Revolving securitisation with early amortisation events for termination of revolving period based on prescribed triggers</t>
  </si>
  <si>
    <t xml:space="preserve">A concise explanation, where applicable, on how the provisions in Art 21(6)(a) of Regulation (EU) 2017/2402 are reflected in the transaction documentation. </t>
  </si>
  <si>
    <t>Article 21(6)</t>
  </si>
  <si>
    <t>Items 2.3 and 2.4 of Annex 19 of Commission Delegated Regulation (EU) 2019/980</t>
  </si>
  <si>
    <t>N110</t>
  </si>
  <si>
    <t>Early termination explanation</t>
  </si>
  <si>
    <t>N111</t>
  </si>
  <si>
    <t>STSS46</t>
  </si>
  <si>
    <t>Confirmation and concise explanation where applicable, on deterioration in the credit quality of the underlying exposures pursuant to Article 21(6) (a) of Regulation (EU) 2017/2402</t>
  </si>
  <si>
    <t>(a) deterioration in the credit quality of the underlying exposures</t>
  </si>
  <si>
    <t>A concise explanation where applicable, on how the provisions in Art 21(6)(a) of Regulation (EU) 2017/2402 are reflected in the transaction documentation.</t>
  </si>
  <si>
    <t>Article 21(6)(a)</t>
  </si>
  <si>
    <t>N112</t>
  </si>
  <si>
    <t>Credit quality deterioration trigger explanation</t>
  </si>
  <si>
    <t>N113</t>
  </si>
  <si>
    <t>STSS47</t>
  </si>
  <si>
    <t>Insolvency-related event confirmation</t>
  </si>
  <si>
    <t>Confirmation and concise explanation, where applicable, on occurrence of an insolvency-related event of the originator or servicer pursuant to Article 21(6) (b) of Regulation (EU) 2017/2402</t>
  </si>
  <si>
    <t>(b) occurrence of an insolvency-related event of the originator or servicer</t>
  </si>
  <si>
    <t>A concise explanation, where applicable, on how the provisions or triggers in Art 21(6)(b) of Regulation (EU) 2017/2402 are reflected in the transaction documentation.</t>
  </si>
  <si>
    <t>Article 21(6)(b)</t>
  </si>
  <si>
    <t>N114</t>
  </si>
  <si>
    <t>Insolvency-related event explanation</t>
  </si>
  <si>
    <t>N115</t>
  </si>
  <si>
    <t>STSS48</t>
  </si>
  <si>
    <t>Pre-determined threshold value confirmation</t>
  </si>
  <si>
    <t>Confirmation and concise explanation, where applicable,  on value of the underlying exposures held by the SSPE falls below a pre-determined threshold pursuant to Article 21(6) (c) of Regulation (EU) 2017/2402</t>
  </si>
  <si>
    <t>(c) value of the underlying exposures held by the SSPE falls below a pre-determined threshold</t>
  </si>
  <si>
    <t>A concise explanation, where applicable, on how the provisions or triggers in Art 21(6)(c) of Regulation (EU) 2017/2402 are reflected in the transaction documentation, using cross-references to the relevant sections of the underlying documentation where the information can be found</t>
  </si>
  <si>
    <t>Article 21(6)(c)</t>
  </si>
  <si>
    <t>N116</t>
  </si>
  <si>
    <t>Pre-determined threshold value explanation</t>
  </si>
  <si>
    <t>N117</t>
  </si>
  <si>
    <t>STSS49</t>
  </si>
  <si>
    <t>New underlying exposures failure generation confirmation</t>
  </si>
  <si>
    <t>Confirmation and concise explanation, where applicable, on a failure to generate sufficient new underlying exposures meeting pre-determined credit quality (trigger for termination of the revolving period) under Article 21(6) (d) of Regulation (EU) 2017/2402</t>
  </si>
  <si>
    <t>(d) a failure to generate sufficient new underlying exposures meeting pre-determined credit quality (trigger for termination of the revolving period)</t>
  </si>
  <si>
    <t>A concise explanation, where applicable, on how the provisions in Art 21(6)(d) of Regulation (EU) 2017/2402 are reflected in the transaction documentation.</t>
  </si>
  <si>
    <t>Article 21(6)(d)</t>
  </si>
  <si>
    <t>N118</t>
  </si>
  <si>
    <t>New underlying exposures failure generation explanation</t>
  </si>
  <si>
    <t>N119</t>
  </si>
  <si>
    <t>STSS50</t>
  </si>
  <si>
    <t>Participant duties confirmation</t>
  </si>
  <si>
    <t>Confirmation and optional comment that the transaction documentation specifies all of the requirements under Article 21(7) (a) of Regulation (EU) 2017/2402 on the contractual obligations, duties and responsibilities of the servicer and the trustee, if any, and other ancillary service providers.</t>
  </si>
  <si>
    <t>(a)Information regarding contractual obligations of the servicer and trustee</t>
  </si>
  <si>
    <t>Confirmation that the transaction documentation specifies all of the requirements under Article 21(7) (a) of Regulation (EU) 2017/2402.</t>
  </si>
  <si>
    <t>Article 21(7)(a)</t>
  </si>
  <si>
    <t>N120</t>
  </si>
  <si>
    <t>Participant duties comment</t>
  </si>
  <si>
    <t>N121</t>
  </si>
  <si>
    <t>STSS51</t>
  </si>
  <si>
    <t>Servicing Continuity confirmation</t>
  </si>
  <si>
    <t>Confirmation and optional comment that the securitisation documentation expressly satisfies the requirements of Article 21(7) (b) of Regulation (EU) 2017/2402 on the processes and responsibilities necessary to ensure that a default by or an insolvency of the servicer does not result in a termination of servicing, such as a contractual provision which enables the replacement of the servicer in such case.</t>
  </si>
  <si>
    <t>(b)Servicing Continuity Provisions</t>
  </si>
  <si>
    <t>Confirmation that the securitisation documentation expressly satisfies the requirements of Article 21(7) (b) of Regulation (EU) 2017/2402.</t>
  </si>
  <si>
    <t>Article 21(7)(b)</t>
  </si>
  <si>
    <t>N122</t>
  </si>
  <si>
    <t>Servicing Continuity comment</t>
  </si>
  <si>
    <t>N123</t>
  </si>
  <si>
    <t>STSS52</t>
  </si>
  <si>
    <t>Derivative Counterparty Continuity confirmation</t>
  </si>
  <si>
    <t>Confirmation and optional comment that the transaction documentation satisfies all of the information referred to in Article 21(7) (c) of Regulation (EU) 2017/2402 on provisions that ensure the replacement of derivative counterparties in the case of their default, insolvency, and other specified events, where applicable.</t>
  </si>
  <si>
    <t>(c)Derivative Counterparty Continuity Provisions</t>
  </si>
  <si>
    <t>Confirmation that the transaction documentation satisfies all of the information referred to in Article 21(7) (c) of Regulation (EU) 2017/2402.</t>
  </si>
  <si>
    <t>Article 21(7)(c)</t>
  </si>
  <si>
    <t>Item 3.8 of Annex 19 of Commission Delegated Regulation (EU) 2019/980</t>
  </si>
  <si>
    <t>N124</t>
  </si>
  <si>
    <t>Derivative Counterparty Continuity comment</t>
  </si>
  <si>
    <t>N125</t>
  </si>
  <si>
    <t>STSS53</t>
  </si>
  <si>
    <t>Liquidity Provider Continuity confirmation</t>
  </si>
  <si>
    <t>Confirmation and optional comment that the transaction documentation satisfies all of the information under Article 21(7 (c) of Regulation (EU) 2017/2402 on provisions that ensure the replacement of liquidity providers in the case of their default, insolvency, and other specified events, where applicable.</t>
  </si>
  <si>
    <t>(c)Account Bank Continuity Provisions</t>
  </si>
  <si>
    <t>Confirmation that the transaction documentation satisfies all of the information under Article 21(7 (c) of Regulation (EU) 2017/2402.</t>
  </si>
  <si>
    <t>N126</t>
  </si>
  <si>
    <t>Liquidity Provider Continuity comment</t>
  </si>
  <si>
    <t>N127</t>
  </si>
  <si>
    <t>Account Bank Continuity confirmation</t>
  </si>
  <si>
    <t>Confirmation and optional comment that the transaction documentation satisfies all of the information under Article 21(7 (c) of Regulation (EU) 2017/2402 on provisions that ensure the replacement of the account bank in the case of their default, insolvency, and other specified events, where applicable.</t>
  </si>
  <si>
    <t>N128</t>
  </si>
  <si>
    <t>Account Bank Continuity comment</t>
  </si>
  <si>
    <t>N129</t>
  </si>
  <si>
    <t>STSS55</t>
  </si>
  <si>
    <t>Debt situation documentation confirmation</t>
  </si>
  <si>
    <t>Confirmation and optional comment that the underlying documentation sets out in clear and consistent terms, definitions, remedies and actions relating to the debt situations set out in Article 21(9) of Regulation (EU) 2017/2402.</t>
  </si>
  <si>
    <t>Clear and consistent definitions relating to the treatment of problem loans</t>
  </si>
  <si>
    <t>Confirmation that the underlying documentation sets out in clear and consistent terms, definitions, remedies and actions relating to the debt situations set out in Article 21(9) of Regulation (EU) 2017/2402.</t>
  </si>
  <si>
    <t>Article 21(9)</t>
  </si>
  <si>
    <t>Item 2.2.2 of Annex 19 of Commission Delegated Regulation (EU) 2019/980</t>
  </si>
  <si>
    <t>N130</t>
  </si>
  <si>
    <t>Debt situation documentation comment</t>
  </si>
  <si>
    <t>N131</t>
  </si>
  <si>
    <t>STSS56</t>
  </si>
  <si>
    <t>Priorities of payment and triggered events confirmation</t>
  </si>
  <si>
    <t>Confirmation and optional comment that the securitisation documentation sets out the priorities of payment and trigger events pursuant to Articles 21(9) of Regulation (EU) 2017/2402.</t>
  </si>
  <si>
    <t>Priorities of payment and triggers events</t>
  </si>
  <si>
    <t>Confirmation that the securitisation documentation sets out the priorities of payment and trigger events pursuant to Articles 21(9) of Regulation (EU) 2017/2402.</t>
  </si>
  <si>
    <t>Item 3.4.7 of Annex 19 of Commission Delegated Regulation (EU) 2019/980</t>
  </si>
  <si>
    <t>N132</t>
  </si>
  <si>
    <t>Priorities of payment and triggered events comment</t>
  </si>
  <si>
    <t>N133</t>
  </si>
  <si>
    <t>STSS57</t>
  </si>
  <si>
    <t>Timely resolution of conflicts confirmation</t>
  </si>
  <si>
    <t>Confirmation and optional comment that the provisions under Article 21(10) of Regulation (EU) 2017/2402 relating to the timely resolutions of conflicts are met.</t>
  </si>
  <si>
    <t>Timely resolution of conflicts between classes of investors &amp; responsibilities of trustee</t>
  </si>
  <si>
    <t>Confirmation that the provisions under Article 21(10) of Regulation (EU) 2017/2402 relating to the timely resolutions of conflicts are met.</t>
  </si>
  <si>
    <t>Article 21(10)</t>
  </si>
  <si>
    <t>Items 3.4.7 and 3.4.8 of Annex 19 of Commission Delegated Regulation (EU) 2019/980</t>
  </si>
  <si>
    <t>N134</t>
  </si>
  <si>
    <t>Timely resolution of conflicts comment</t>
  </si>
  <si>
    <t>N135</t>
  </si>
  <si>
    <t>STSS58</t>
  </si>
  <si>
    <t>Historical Default and Loss Performance Data confirmation</t>
  </si>
  <si>
    <t>Confirmation and optional comment that the data required to be made available under Article 22(1) of Regulation (EU) 2017/2402 is available on static and dynamic historical default and loss performance.</t>
  </si>
  <si>
    <t>Historical Default and Loss Performance Data</t>
  </si>
  <si>
    <t>Confirmation that the data required to be made available under Article 22(1) of Regulation (EU) 2017/2402 is available,  stating clearly where the information can be found.</t>
  </si>
  <si>
    <t>Article 22(1)</t>
  </si>
  <si>
    <t>N136</t>
  </si>
  <si>
    <t>Historical Default and Loss Performance Data comment</t>
  </si>
  <si>
    <t>N137</t>
  </si>
  <si>
    <t>Historical Default and Loss Performance Data location</t>
  </si>
  <si>
    <t>{TEXT-1000}</t>
  </si>
  <si>
    <t>N138</t>
  </si>
  <si>
    <t>STSS59</t>
  </si>
  <si>
    <t>Sample external verification confirmation</t>
  </si>
  <si>
    <t>Confirmation and optional comment that a sample of the underlying exposures was subject to external verification prior to the issuance of the securities by an appropriate and independent party pursuant to  Article 22(2) of Regulation (EU) 2017/2402.</t>
  </si>
  <si>
    <t>Sample of the underlying exposures subject to external verifications</t>
  </si>
  <si>
    <t xml:space="preserve">Confirmation that a sample of the underlying exposures was subject to external verification prior to the issuance of the securities by an appropriate and independent party. </t>
  </si>
  <si>
    <t>Article 22(2)</t>
  </si>
  <si>
    <t>N139</t>
  </si>
  <si>
    <t>Sample external verification comment</t>
  </si>
  <si>
    <t>N140</t>
  </si>
  <si>
    <t>STSS60</t>
  </si>
  <si>
    <t>Liability cash flow model confirmation (prior pricing)</t>
  </si>
  <si>
    <t>Confirmation that a liability cash flow model is available to potential investors prior to pricing and location where this information is available pursuant to  Article 22(3) of Regulation (EU) 2017/2402.</t>
  </si>
  <si>
    <t>Availability of a liability cash flow model to potential investors</t>
  </si>
  <si>
    <t>Confirmation that a liability cash flow model is available to potential investors prior to pricing and state clearly where this information is available. After pricing, confirmation that such information has been made available to potential investors upon request.</t>
  </si>
  <si>
    <t>Article 22(3)</t>
  </si>
  <si>
    <t>N141</t>
  </si>
  <si>
    <t>N142</t>
  </si>
  <si>
    <t>Liability cash flow model confirmation (after pricing)</t>
  </si>
  <si>
    <t>Confirmation and optional comment that after pricing, such information has been made available to potential investors upon request pursuant to  Article 22(3) of Regulation (EU) 2017/2402.</t>
  </si>
  <si>
    <t>N143</t>
  </si>
  <si>
    <t>Liability cash flow model comment (after pricing)</t>
  </si>
  <si>
    <t>N144</t>
  </si>
  <si>
    <t>STSS61</t>
  </si>
  <si>
    <t>Environmental performance availability</t>
  </si>
  <si>
    <t>Available</t>
  </si>
  <si>
    <t>{N/A/Available/Not available}</t>
  </si>
  <si>
    <t>Confirmation and  concise explanation on whether the information related to the environmental performance of the assets financed by residential loans, or auto loans or leases is available pursuant to Article 7 (1)(a) of Regulation (EU) 2017/2402 and a statement where that information is to be found pursuant to  Article 22(4) of Regulation (EU) 2017/2402.</t>
  </si>
  <si>
    <t>Publication on environmental performance of underlying exposures consisting of residential loans or car loans or leases*</t>
  </si>
  <si>
    <t>A concise explanation on whether the information related to the environmental performance of the assets financed by residential loans, or auto loans or leases is available pursuant to Article 7 (1)(a) of Regulation (EU) 2017/2402 and a statement where that information is to be found.</t>
  </si>
  <si>
    <t>Article 22(4)</t>
  </si>
  <si>
    <t>N145</t>
  </si>
  <si>
    <t>Environmental performance explanation</t>
  </si>
  <si>
    <t>N146</t>
  </si>
  <si>
    <t>STSS62</t>
  </si>
  <si>
    <t>Article 7 compliance confirmation</t>
  </si>
  <si>
    <t>Confirmation and optional comment that the originator and the sponsor are complying with Article 7 of Regulation (EU) 2017/2402 pursuant to  Article 22 (5) of Regulation (EU) 2017/2402.</t>
  </si>
  <si>
    <t>Originator and sponsor responsible for compliance with Article 7</t>
  </si>
  <si>
    <t>Confirmation that:
- the originator and the sponsor are complying with Article 7 of Regulation (EU) 2017/2402;
- the information required by Article 7(1) (a) has been made available to potential investors before pricing upon request;
- the information required by Article 7(1)  (b) to (d) has been made available before pricing at least in draft or initial form.</t>
  </si>
  <si>
    <t>Article 22(5)</t>
  </si>
  <si>
    <t>N147</t>
  </si>
  <si>
    <t>Article 7 compliance comment</t>
  </si>
  <si>
    <t>N148</t>
  </si>
  <si>
    <t>Underlying information confirmation</t>
  </si>
  <si>
    <t>Confirmation and optional comment that the information required by Article 7(1) (a) has been made available to potential investors before pricing upon request pursuant to  Article 22 (5) of Regulation (EU) 2017/2402.</t>
  </si>
  <si>
    <t>N149</t>
  </si>
  <si>
    <t>Underlying information comment</t>
  </si>
  <si>
    <t>N150</t>
  </si>
  <si>
    <t>Before pricing documentation confirmation</t>
  </si>
  <si>
    <t>Confirmation and optional comment that the information required by Article 7(1)  (b) to (d) has been made available before pricing at least in draft or initial form pursuant to Article 22 (5) of Regulation (EU) 2017/2402</t>
  </si>
  <si>
    <t>N151</t>
  </si>
  <si>
    <t>Before pricing documentation comment</t>
  </si>
  <si>
    <t>STSS3</t>
  </si>
  <si>
    <t>Parameters list</t>
  </si>
  <si>
    <t>Multiple STS notifications</t>
  </si>
  <si>
    <t>STSS32-STSAT29</t>
  </si>
  <si>
    <t>Applicable/Not Applicable</t>
  </si>
  <si>
    <t>Confirmed or Unconfirmed</t>
  </si>
  <si>
    <t>Yes or No</t>
  </si>
  <si>
    <t>Type of Transfer</t>
  </si>
  <si>
    <t>Categories</t>
  </si>
  <si>
    <t>Character length parameters</t>
  </si>
  <si>
    <t>Master Trust</t>
  </si>
  <si>
    <t>Applicable</t>
  </si>
  <si>
    <t>AUSTRIA</t>
  </si>
  <si>
    <t>by means of an assignment</t>
  </si>
  <si>
    <t>{ALPHANUM}</t>
  </si>
  <si>
    <t xml:space="preserve"> </t>
  </si>
  <si>
    <t>Other</t>
  </si>
  <si>
    <t>Private</t>
  </si>
  <si>
    <t>Not available</t>
  </si>
  <si>
    <t>Exemption on derivatives</t>
  </si>
  <si>
    <t>Unconfirmed</t>
  </si>
  <si>
    <t>BELGIUM</t>
  </si>
  <si>
    <t>alternative mechanism</t>
  </si>
  <si>
    <t>No exemption</t>
  </si>
  <si>
    <t>BULGARIA</t>
  </si>
  <si>
    <t>Single instalment</t>
  </si>
  <si>
    <t>CYPRUS</t>
  </si>
  <si>
    <t>Less than one year maturity</t>
  </si>
  <si>
    <t>{ALPHANUM-10000}</t>
  </si>
  <si>
    <t>{COUNTRYCODE_2}</t>
  </si>
  <si>
    <t>GERMANY</t>
  </si>
  <si>
    <t>STSS10 &amp; STSAT10</t>
  </si>
  <si>
    <t>{DATEFORMAT}</t>
  </si>
  <si>
    <t>DENMARK</t>
  </si>
  <si>
    <t>residential mortgages</t>
  </si>
  <si>
    <t>ESTONIA</t>
  </si>
  <si>
    <t>commercial mortgages</t>
  </si>
  <si>
    <t>credit facilities provided to individuals for personal, family or household consumption purposes</t>
  </si>
  <si>
    <t>FINLAND</t>
  </si>
  <si>
    <t>credit facilities, including loans and leases, provided to any type of enterprise or corporation</t>
  </si>
  <si>
    <t>FRANCE</t>
  </si>
  <si>
    <t>auto loans/leases</t>
  </si>
  <si>
    <t>{NUMERIC}</t>
  </si>
  <si>
    <t>0123456789-+.</t>
  </si>
  <si>
    <t>UNITED KINGDOM</t>
  </si>
  <si>
    <t>credit-card receivables</t>
  </si>
  <si>
    <t>{ALPHANUM-1000}</t>
  </si>
  <si>
    <t>GREECE</t>
  </si>
  <si>
    <t>trade receivables</t>
  </si>
  <si>
    <t>Accepted ASCII characters list</t>
  </si>
  <si>
    <t>ABCDEFGHIJKLMNOPQRSTUVWXYZ0123456789</t>
  </si>
  <si>
    <t>CROATIA</t>
  </si>
  <si>
    <t>others</t>
  </si>
  <si>
    <t>Concatenated rule (for country codes)</t>
  </si>
  <si>
    <t>; .()-,'ABCDEFGHIJKLMNOPQRSTUVWXYZ</t>
  </si>
  <si>
    <t>HUNGARY</t>
  </si>
  <si>
    <t>Concatenated rule (for ISINs and LEIs)</t>
  </si>
  <si>
    <t>;ABCDEFGHIJKLMNOPQRSTUVWXYZ0123456789</t>
  </si>
  <si>
    <t>IRELAND</t>
  </si>
  <si>
    <t>Concatenated rule (lowercase)</t>
  </si>
  <si>
    <t xml:space="preserve"> !"#$%&amp;'()*+,-./0123456789:;&lt;=&gt;?@[\]^_`abcdefghijklmnopqrstuvwxyz{|}~</t>
  </si>
  <si>
    <t>ICELAND</t>
  </si>
  <si>
    <t>Concatenated rule (uppercase)</t>
  </si>
  <si>
    <t xml:space="preserve"> !"#$%&amp;'()*+,-./0123456789:;&lt;=&gt;?@[\]^_`ABCDEFGHIJKLMNOPQRSTUVWXYZ{|}~</t>
  </si>
  <si>
    <t>ITALY</t>
  </si>
  <si>
    <t>Concatenated rule (all cases)</t>
  </si>
  <si>
    <t>LIECHTENSTEIN</t>
  </si>
  <si>
    <t>Concatenated rule (utf8)</t>
  </si>
  <si>
    <t>LITHUANIA</t>
  </si>
  <si>
    <t>ASCII character code</t>
  </si>
  <si>
    <t>character</t>
  </si>
  <si>
    <t>LUXEMBOURG</t>
  </si>
  <si>
    <t>32 (space)</t>
  </si>
  <si>
    <t>LATVIA</t>
  </si>
  <si>
    <t>!</t>
  </si>
  <si>
    <t>MALTA</t>
  </si>
  <si>
    <t>"</t>
  </si>
  <si>
    <t>NETHERLANDS</t>
  </si>
  <si>
    <t>#</t>
  </si>
  <si>
    <t>NORWAY</t>
  </si>
  <si>
    <t>$</t>
  </si>
  <si>
    <t>POLAND</t>
  </si>
  <si>
    <t>%</t>
  </si>
  <si>
    <t>PORTUGAL</t>
  </si>
  <si>
    <t>&amp;</t>
  </si>
  <si>
    <t>ROMANIA</t>
  </si>
  <si>
    <t>'</t>
  </si>
  <si>
    <t>SWEDEN</t>
  </si>
  <si>
    <t>Bulgarian National Bank (BNB)</t>
  </si>
  <si>
    <t>(</t>
  </si>
  <si>
    <t>SLOVENIA</t>
  </si>
  <si>
    <t>Cyprus Securities and Exchange Commission (CySEC)</t>
  </si>
  <si>
    <t>)</t>
  </si>
  <si>
    <t>SLOVAKIA</t>
  </si>
  <si>
    <t>Czech National Bank (CNB)</t>
  </si>
  <si>
    <t>*</t>
  </si>
  <si>
    <t>ANDORRA</t>
  </si>
  <si>
    <t>+</t>
  </si>
  <si>
    <t>UNITED ARAB EMIRATES</t>
  </si>
  <si>
    <t>,</t>
  </si>
  <si>
    <t>AFGHANISTAN</t>
  </si>
  <si>
    <t>-</t>
  </si>
  <si>
    <t>ANTIGUA AND BARBUDA</t>
  </si>
  <si>
    <t>.</t>
  </si>
  <si>
    <t>ANGUILLA</t>
  </si>
  <si>
    <t>/</t>
  </si>
  <si>
    <t>ALBANIA</t>
  </si>
  <si>
    <t>0</t>
  </si>
  <si>
    <t>ARMENIA</t>
  </si>
  <si>
    <t>1</t>
  </si>
  <si>
    <t>ANGOLA</t>
  </si>
  <si>
    <t>2</t>
  </si>
  <si>
    <t>ANTARCTICA</t>
  </si>
  <si>
    <t>3</t>
  </si>
  <si>
    <t>ARGENTINA</t>
  </si>
  <si>
    <t>4</t>
  </si>
  <si>
    <t>AMERICAN SAMOA</t>
  </si>
  <si>
    <t>Central Bank of Ireland (CBI)</t>
  </si>
  <si>
    <t>5</t>
  </si>
  <si>
    <t>AUSTRALIA</t>
  </si>
  <si>
    <t>6</t>
  </si>
  <si>
    <t>ARUBA</t>
  </si>
  <si>
    <t>7</t>
  </si>
  <si>
    <t>ALAND ISLANDS</t>
  </si>
  <si>
    <t>8</t>
  </si>
  <si>
    <t>AZERBAIJAN</t>
  </si>
  <si>
    <t>9</t>
  </si>
  <si>
    <t>BOSNIA AND HERZEGOVINA</t>
  </si>
  <si>
    <t>:</t>
  </si>
  <si>
    <t>BARBADOS</t>
  </si>
  <si>
    <t>;</t>
  </si>
  <si>
    <t>BANGLADESH</t>
  </si>
  <si>
    <t>&lt;</t>
  </si>
  <si>
    <t>BURKINA FASO</t>
  </si>
  <si>
    <t>=</t>
  </si>
  <si>
    <t>BAHRAIN</t>
  </si>
  <si>
    <t>&gt;</t>
  </si>
  <si>
    <t>BURUNDI</t>
  </si>
  <si>
    <t>?</t>
  </si>
  <si>
    <t>BENIN</t>
  </si>
  <si>
    <t>@</t>
  </si>
  <si>
    <t>SAINT BARTHELEMY</t>
  </si>
  <si>
    <t>National Bank of Slovakia (NBS)</t>
  </si>
  <si>
    <t>[</t>
  </si>
  <si>
    <t>BERMUDA</t>
  </si>
  <si>
    <t>\</t>
  </si>
  <si>
    <t>BRUNEI DARUSSALAM</t>
  </si>
  <si>
    <t>Malta Financial Services Authority (MFSA)</t>
  </si>
  <si>
    <t>]</t>
  </si>
  <si>
    <t>BOLIVIA, PLURINATIONAL STATE OF</t>
  </si>
  <si>
    <t>^</t>
  </si>
  <si>
    <t>BONAIRE, SINT EUSTATIUS AND SABA</t>
  </si>
  <si>
    <t>_</t>
  </si>
  <si>
    <t>BRAZIL</t>
  </si>
  <si>
    <t>`</t>
  </si>
  <si>
    <t>BAHAMAS</t>
  </si>
  <si>
    <t>a</t>
  </si>
  <si>
    <t>BHUTAN</t>
  </si>
  <si>
    <t>b</t>
  </si>
  <si>
    <t>BOUVET ISLAND</t>
  </si>
  <si>
    <t>c</t>
  </si>
  <si>
    <t>BOTSWANA</t>
  </si>
  <si>
    <t>d</t>
  </si>
  <si>
    <t>BELARUS</t>
  </si>
  <si>
    <t>e</t>
  </si>
  <si>
    <t>BELIZE</t>
  </si>
  <si>
    <t>f</t>
  </si>
  <si>
    <t>CANADA</t>
  </si>
  <si>
    <t>g</t>
  </si>
  <si>
    <t>COCOS (KEELING) ISLANDS</t>
  </si>
  <si>
    <t>h</t>
  </si>
  <si>
    <t>CONGO, THE DEMOCRATIC REPUBLIC OF THE</t>
  </si>
  <si>
    <t>i</t>
  </si>
  <si>
    <t>CENTRAL AFRICAN REPUBLIC</t>
  </si>
  <si>
    <t>j</t>
  </si>
  <si>
    <t>CONGO</t>
  </si>
  <si>
    <t>k</t>
  </si>
  <si>
    <t>SWITZERLAND</t>
  </si>
  <si>
    <t>l</t>
  </si>
  <si>
    <t>COTE D'IVOIRE</t>
  </si>
  <si>
    <t>m</t>
  </si>
  <si>
    <t>COOK ISLANDS</t>
  </si>
  <si>
    <t>n</t>
  </si>
  <si>
    <t>CHILE</t>
  </si>
  <si>
    <t>o</t>
  </si>
  <si>
    <t>CAMEROON</t>
  </si>
  <si>
    <t>p</t>
  </si>
  <si>
    <t>CHINA</t>
  </si>
  <si>
    <t>q</t>
  </si>
  <si>
    <t>COLOMBIA</t>
  </si>
  <si>
    <t>r</t>
  </si>
  <si>
    <t>COSTA RICA</t>
  </si>
  <si>
    <t>s</t>
  </si>
  <si>
    <t>CUBA</t>
  </si>
  <si>
    <t>t</t>
  </si>
  <si>
    <t>CABO VERDE</t>
  </si>
  <si>
    <t>u</t>
  </si>
  <si>
    <t>CURACAO</t>
  </si>
  <si>
    <t>v</t>
  </si>
  <si>
    <t>CHRISTMAS ISLAND</t>
  </si>
  <si>
    <t>w</t>
  </si>
  <si>
    <t>DJIBOUTI</t>
  </si>
  <si>
    <t>x</t>
  </si>
  <si>
    <t>DOMINICA</t>
  </si>
  <si>
    <t>y</t>
  </si>
  <si>
    <t>DOMINICAN REPUBLIC</t>
  </si>
  <si>
    <t>z</t>
  </si>
  <si>
    <t>ALGERIA</t>
  </si>
  <si>
    <t>{</t>
  </si>
  <si>
    <t>ECUADOR</t>
  </si>
  <si>
    <t>|</t>
  </si>
  <si>
    <t>EGYPT</t>
  </si>
  <si>
    <t>}</t>
  </si>
  <si>
    <t>WESTERN SAHARA</t>
  </si>
  <si>
    <t>~</t>
  </si>
  <si>
    <t>ERITREA</t>
  </si>
  <si>
    <t>ETHIOPIA</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</si>
  <si>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</si>
  <si>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</si>
  <si>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</si>
  <si>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</si>
  <si>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</si>
  <si>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</si>
  <si>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</si>
  <si>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</si>
  <si>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</si>
  <si>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</si>
  <si>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</si>
  <si>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</si>
  <si>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</si>
  <si>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</si>
  <si>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</si>
  <si>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</si>
  <si>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SOUTH GEORGIA AND SOUTH SANDWICH ISLANDS</t>
  </si>
  <si>
    <t>GUATEMALA</t>
  </si>
  <si>
    <t>GUAM</t>
  </si>
  <si>
    <t>GUINEA-BISSAU</t>
  </si>
  <si>
    <t>GUYANA</t>
  </si>
  <si>
    <t>HONG KONG</t>
  </si>
  <si>
    <t>HEARD ISLAND AND MCDONALD ISLANDS</t>
  </si>
  <si>
    <t>HONDURAS</t>
  </si>
  <si>
    <t>HAITI</t>
  </si>
  <si>
    <t>INDONESIA</t>
  </si>
  <si>
    <t>ISRAEL</t>
  </si>
  <si>
    <t>ISLE OF MAN</t>
  </si>
  <si>
    <t>INDIA</t>
  </si>
  <si>
    <t>BRITISH INDIAN OCEAN TERRITORY</t>
  </si>
  <si>
    <t>IRAQ</t>
  </si>
  <si>
    <t>IRAN (ISLAMIC REPUBLIC OF)</t>
  </si>
  <si>
    <t>JERSEY</t>
  </si>
  <si>
    <t>JAMAICA</t>
  </si>
  <si>
    <t>JORDAN</t>
  </si>
  <si>
    <t>JAPAN</t>
  </si>
  <si>
    <t>KENYA</t>
  </si>
  <si>
    <t>KYRGYZSTAN</t>
  </si>
  <si>
    <t>CAMBODIA</t>
  </si>
  <si>
    <t>KIRIBATI</t>
  </si>
  <si>
    <t>COMOROS</t>
  </si>
  <si>
    <t>SAINT KITTS AND NEVIS</t>
  </si>
  <si>
    <t>KOREA (DEMOCRATIC PEOPLE'S REPUBLIC OF)</t>
  </si>
  <si>
    <t>KOREA, REPUBLIC OF</t>
  </si>
  <si>
    <t>KUWAIT</t>
  </si>
  <si>
    <t>CAYMAN ISLANDS</t>
  </si>
  <si>
    <t>KAZAKHSTAN</t>
  </si>
  <si>
    <t>LAO PEOPLE'S DEMOCRATIC REPUBLIC</t>
  </si>
  <si>
    <t>LEBANON</t>
  </si>
  <si>
    <t>SAINT LUCIA</t>
  </si>
  <si>
    <t>SRI LANKA</t>
  </si>
  <si>
    <t>LIBERIA</t>
  </si>
  <si>
    <t>LESOTHO</t>
  </si>
  <si>
    <t>LIBYA</t>
  </si>
  <si>
    <t>MOROCCO</t>
  </si>
  <si>
    <t>MONACO</t>
  </si>
  <si>
    <t>MOLDOVA, REPUBLIC OF</t>
  </si>
  <si>
    <t>MONTENEGRO</t>
  </si>
  <si>
    <t>SAINT MARTIN (FRENCH PART)</t>
  </si>
  <si>
    <t>MADAGASCAR</t>
  </si>
  <si>
    <t>MARSHALL ISLANDS</t>
  </si>
  <si>
    <t>MALI</t>
  </si>
  <si>
    <t>MYANMAR</t>
  </si>
  <si>
    <t>MONGOLIA</t>
  </si>
  <si>
    <t>MACAO</t>
  </si>
  <si>
    <t>NORTHERN MARIANA ISLANDS</t>
  </si>
  <si>
    <t>MARTINIQUE</t>
  </si>
  <si>
    <t>MAURITANIA</t>
  </si>
  <si>
    <t>MONTSERRAT</t>
  </si>
  <si>
    <t>MAURITIUS</t>
  </si>
  <si>
    <t>MALDIVES</t>
  </si>
  <si>
    <t>MALAWI</t>
  </si>
  <si>
    <t>MEXICO</t>
  </si>
  <si>
    <t>MALAYSIA</t>
  </si>
  <si>
    <t>MOZAMBIQUE</t>
  </si>
  <si>
    <t>NAMIBIA</t>
  </si>
  <si>
    <t>NEW CALEDONIA</t>
  </si>
  <si>
    <t>NIGER</t>
  </si>
  <si>
    <t>NORFOLK ISLAND</t>
  </si>
  <si>
    <t>NIGERIA</t>
  </si>
  <si>
    <t>NICARAGUA</t>
  </si>
  <si>
    <t>NEPAL</t>
  </si>
  <si>
    <t>NAURU</t>
  </si>
  <si>
    <t>NIUE</t>
  </si>
  <si>
    <t>NEW ZEALAND</t>
  </si>
  <si>
    <t>OMAN</t>
  </si>
  <si>
    <t>PANAMA</t>
  </si>
  <si>
    <t>PERU</t>
  </si>
  <si>
    <t>FRENCH POLYNESIA</t>
  </si>
  <si>
    <t>PAPUA NEW GUINEA</t>
  </si>
  <si>
    <t>PHILIPPINES</t>
  </si>
  <si>
    <t>PAKISTAN</t>
  </si>
  <si>
    <t>SAINT PIERRE AND MIQUELON</t>
  </si>
  <si>
    <t>PITCAIRN</t>
  </si>
  <si>
    <t>PUERTO RICO</t>
  </si>
  <si>
    <t>PALESTINE, STATE OF</t>
  </si>
  <si>
    <t>PALAU</t>
  </si>
  <si>
    <t>PARAGUAY</t>
  </si>
  <si>
    <t>QATAR</t>
  </si>
  <si>
    <t>REUNION</t>
  </si>
  <si>
    <t>SERBIA</t>
  </si>
  <si>
    <t>RUSSIAN FEDERATION</t>
  </si>
  <si>
    <t>RWANDA</t>
  </si>
  <si>
    <t>SAUDI ARABIA</t>
  </si>
  <si>
    <t>SOLOMON ISLANDS</t>
  </si>
  <si>
    <t>SEYCHELLES</t>
  </si>
  <si>
    <t>SUDAN</t>
  </si>
  <si>
    <t>SINGAPORE</t>
  </si>
  <si>
    <t>ST HELENA,ASCENSION AND TRISTAN DA CUNHA</t>
  </si>
  <si>
    <t>SVALBARD AND JAN MAYEN</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</si>
  <si>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</si>
  <si>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</si>
  <si>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</si>
  <si>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</si>
  <si>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</si>
  <si>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</si>
  <si>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</si>
  <si>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</si>
  <si>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</si>
  <si>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</si>
  <si>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</si>
  <si>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</si>
  <si>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</si>
  <si>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</si>
  <si>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THAILAND</t>
  </si>
  <si>
    <t>TAJIKISTAN</t>
  </si>
  <si>
    <t>TOKELAU</t>
  </si>
  <si>
    <t>TIMOR-LESTE</t>
  </si>
  <si>
    <t>TURKMENISTAN</t>
  </si>
  <si>
    <t>TUNISIA</t>
  </si>
  <si>
    <t>TONGA</t>
  </si>
  <si>
    <t>TURKEY</t>
  </si>
  <si>
    <t>TRINIDAD AND TOBAGO</t>
  </si>
  <si>
    <t>TUVALU</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</si>
  <si>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</si>
  <si>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</si>
  <si>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</si>
  <si>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</si>
  <si>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</si>
  <si>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</si>
  <si>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</si>
  <si>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</si>
  <si>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</si>
  <si>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</si>
  <si>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</si>
  <si>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</si>
  <si>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</si>
  <si>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</si>
  <si>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</si>
  <si>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</si>
  <si>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</si>
  <si>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</si>
  <si>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</si>
  <si>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</si>
  <si>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</si>
  <si>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The LEI of the Designated Entity in accordance with Article 27(1) of Regulation (EU) 2017/2402</t>
  </si>
  <si>
    <t>Exemption on Prospectus</t>
  </si>
  <si>
    <t>Where the public securitisation is exempt from publishing a prospectus, concise explanation explaining why this is the case making reference to the relevant article of the prospectus regulation</t>
  </si>
  <si>
    <t>Where the answer to field STS17 is "Yes", confirmation that the originator’s or original lender’s credit-granting criteria, processes and systems in place are executed in accordance with Article 9 of Regulation (EU) 2017/2402.</t>
  </si>
  <si>
    <t>Where the answer to field STS17 is "Yes", confirmation that the credit-granting as referred to in Article 27(3)(a) of Regulation (EU) 2017/2402 is subject to supervision.</t>
  </si>
  <si>
    <t>Instrument identification code</t>
  </si>
  <si>
    <t xml:space="preserve">Where available, the international security identification code (ISIN) or codes. If no ISIN is available, then any other unique securities code assigned to this securitisation.
</t>
  </si>
  <si>
    <t>The unique identifier assigned by the reporting entity in accordance with Article 11(1) of Delegated Regulation (EU)  2020/1224</t>
  </si>
  <si>
    <t xml:space="preserve">A ‘Yes’ or ‘No’ statement as to whether the originator or original lender is not a credit institution or investment firm established in the Union. </t>
  </si>
  <si>
    <t>Confirmation and concise explanation on how the underlying exposures transferred from, or assigned by, the seller to the SSPE meet predetermined, clear and documented eligibility criteria which do not allow for active portfolio management of those exposures on a discretionary basis pursuant to  Article 20(7) of Regulation (EU) 2017/2402.</t>
  </si>
  <si>
    <t>Confirmation and concise explanation on how the selection and transfer of the underlying exposures in the securitisation is based on clear processes which facilitate the identification of which exposures are selected for or transferred into the securitisation and that they do not allow for their active portfolio management on a discretionary basis pursuant to  Article 20(7) of Regulation (EU) 2017/2402.</t>
  </si>
  <si>
    <t>Last notification date</t>
  </si>
  <si>
    <t xml:space="preserve">Confirmation and optional comment that the originator’s or original lender’s credit-granting criteria, processes and systems in place are executed in accordance with Article 9 of Regulation (EU) 2017/2402 where the Originator (or original lender) is not a Credit institution. </t>
  </si>
  <si>
    <t>Retaining entity name</t>
  </si>
  <si>
    <t>Name of the entity (where LEI is not available) that retains the material net economic interest pursuant to  Article 21(1) of Regulation (EU) 2017/2402.</t>
  </si>
  <si>
    <t>Subject to severe clawback</t>
  </si>
  <si>
    <t>Originator country  (if multiple countries)</t>
  </si>
  <si>
    <t>Sponsor country (if multiple countries)</t>
  </si>
  <si>
    <t>Location of Liability cash flow model</t>
  </si>
  <si>
    <t>Non-ABCP securitisation unique identifier</t>
  </si>
  <si>
    <t>FSD reference</t>
  </si>
  <si>
    <t>Where an authorised third-party has provided STS verification services in accordance with Article 27(2) of Regulation (EU) 2017/2402, the name of the authorised third party</t>
  </si>
  <si>
    <t>Where an authorised third-party has provided STS verification services in accordance with Article 27(2) of Regulation (EU) 2017/2402, the country of establishment of the authorised third party</t>
  </si>
  <si>
    <t>Where an authorised third-party has provided STS verification services in accordance with Article 27(2) of Regulation (EU) 2017/2402, indicator that the compliance with the STS criteria was confirmed by that authorised third party firm. "N" is reported where no authorised third party has provided STS verification services.</t>
  </si>
  <si>
    <t>A concise explanation on whether any of the severe clawback provisions referred to in Article 20(2)(a) or (b) of Regulation (EU) 2017/2402 are found in the securitisation.</t>
  </si>
  <si>
    <t>A confirmation whether the provisions in Article 20(3) of Regulation (EU) 2017/2402 apply.</t>
  </si>
  <si>
    <t>A concise explanation on whether any of the severe clawback provisions referred to in Article 20(2) (a) or (b) of Regulation (EU) 2017/2402 are found in the securitisation.</t>
  </si>
  <si>
    <t>Confirmation and optional comment on whether the provisions in Article 20(3) of Regulation (EU) 2017/2402 apply.</t>
  </si>
  <si>
    <t xml:space="preserve"> !"#$%&amp;'()*+,-./0123456789:;&lt;=&gt;?@ABCDEFGHIJKLMNOPQRSTUVWXYZ[\]^_`abcdefghijklmnopqrstuvwxyz{|}</t>
  </si>
  <si>
    <t>Austria - Financial Market Authority (FMA)</t>
  </si>
  <si>
    <t>Belgium - (to be provided)</t>
  </si>
  <si>
    <t>Bulgaria - Financial Supervision Commission (FSC)</t>
  </si>
  <si>
    <t>Croatia - (to be provided)</t>
  </si>
  <si>
    <t>Denmark - Finanstilsynet (DFSA)</t>
  </si>
  <si>
    <t>Estonia -  Financial Supervision Authority (Finantsinspektsioon)</t>
  </si>
  <si>
    <t>Finland - Finanssivalvonta (FIN-FSA)</t>
  </si>
  <si>
    <t>France - Autorité des Marchés Financiers (AMF)</t>
  </si>
  <si>
    <t>Germany -  Bundesanstalt für Finanzdienstleistungsaufsicht (BaFin)</t>
  </si>
  <si>
    <t>Central Bank of Hungary - Magyar Nemzeti Bank (MNB)</t>
  </si>
  <si>
    <t>Italy - (to be provided)</t>
  </si>
  <si>
    <t>Latvia - (to be provided)</t>
  </si>
  <si>
    <t>Bank of Lithuania (LB)</t>
  </si>
  <si>
    <t>Luxembourg - Commission de Surveillance du Secteur Financier (CSSF)</t>
  </si>
  <si>
    <t>Dutch Authority for the Financial Markets (AFM)</t>
  </si>
  <si>
    <t>Polish Financial Supervision Authority (KNF)</t>
  </si>
  <si>
    <t>Portugal - Comissão do Mercado de Valores Mobiliários (CMVM)</t>
  </si>
  <si>
    <t>Romania -  Financial Supervisory Authority (ASF)</t>
  </si>
  <si>
    <t>Slovenia - Securities Market Agency (SMA)</t>
  </si>
  <si>
    <t>Spain - Comisión Nacional del Mercado de Valores (CNMV)</t>
  </si>
  <si>
    <t>Sweden - Finansinspektionen</t>
  </si>
  <si>
    <t>Liechtenstein -  Financial Market Authority (FMA)</t>
  </si>
  <si>
    <t>Norway - (to be provided)</t>
  </si>
  <si>
    <t>N0</t>
  </si>
  <si>
    <t>Competent authority supervising  compliance of originators, sponsors  and SSPEs with Articles 18 to 27 of  SECR</t>
  </si>
  <si>
    <t>Bank of Greece (BOG)</t>
  </si>
  <si>
    <t>Greece - Hellenic Capital Market Commission (HCMC)</t>
  </si>
  <si>
    <t>Dutch National Bank (DNB)</t>
  </si>
  <si>
    <t>Banco de Portugal (BP)</t>
  </si>
  <si>
    <t>Iceland -  (to be provided)</t>
  </si>
  <si>
    <t>Slovenia - Insurance Supervision Agency (ISA)</t>
  </si>
  <si>
    <t>Bank of Slovenia (BS)</t>
  </si>
  <si>
    <t>European DataWarehouse GmbH</t>
  </si>
  <si>
    <t>SecRep B.V.</t>
  </si>
  <si>
    <t>The unique identifier as assigned by ESMA to the previously notified STS notification.</t>
  </si>
  <si>
    <t>Select the name of the registered securitisation repository as it is available under the list of registered Securitisation Repositories published on the ESMA website.</t>
  </si>
  <si>
    <t>Confirmation and mandatory explanation that the securitisation complies with Article 20(1) to 20(3) of Regulation (EU) 2017/2402 (where the seller is not the original lender).</t>
  </si>
  <si>
    <t>Indicator that the seller is not the original lender</t>
  </si>
  <si>
    <t>For public securitisations that are not exempt from the obligation to publish a prospectus, the prospectus identifier should be provided.</t>
  </si>
  <si>
    <t>The initial date of notification to ESMA of the STS notification.</t>
  </si>
  <si>
    <t>{COUNTRY_EU}</t>
  </si>
  <si>
    <t>{COUNTRY_EU_LIST}</t>
  </si>
  <si>
    <t>{COUNTRY_WORLD}</t>
  </si>
  <si>
    <t>{COUNTRY_WORLD_LIST}</t>
  </si>
  <si>
    <t xml:space="preserve">A check box as to whether the originator or original lender is a credit institution or investment firm established in the Union. </t>
  </si>
  <si>
    <t>Austrian Financial Market Authority (FMA)</t>
  </si>
  <si>
    <t>Belgium – (to be provided)</t>
  </si>
  <si>
    <t>Bulgary - Financial Supervision Commission (FSC)</t>
  </si>
  <si>
    <t>Germany - Bundesanstalt für Finanzdienstleistungsaufsicht (BaFin)</t>
  </si>
  <si>
    <t>Estonia - Financial Supervision Authority (Finantsinspektsioon)</t>
  </si>
  <si>
    <t>Croatian Financial Services Supervisory Agency (HANFA)</t>
  </si>
  <si>
    <t>Italy – (to be provided)</t>
  </si>
  <si>
    <t>Liechtenstein - Financial Market Authority (FMA)</t>
  </si>
  <si>
    <t>Latvia – (to be provided)</t>
  </si>
  <si>
    <t>Nederlandse Bank (DNB)</t>
  </si>
  <si>
    <t>Norwegian Financial Supervisory Authority (Finanstilsynet)</t>
  </si>
  <si>
    <t>Norway – (to be provided)</t>
  </si>
  <si>
    <t>Polish Financial Supervisory Commission (KNF)</t>
  </si>
  <si>
    <t>Romanian Financial Supervisory Authority (ASF)</t>
  </si>
  <si>
    <t>Sweden - Finansinspektionen (FI)</t>
  </si>
  <si>
    <t>Slovenia - Securities Market Agency (ATVP)</t>
  </si>
  <si>
    <t>Slovakia - National Bank of Slovakia (NBS)</t>
  </si>
  <si>
    <t>STS notification identifier for STS notifications reported before the release of the new ESMA Register of STS notifications. This field should be the same as the entry in STSS4 - Securitisation unique identifier.
In the exceptional case of STS notifications on securitisations for which multiple STS notifications were submitted by different reporting entities on the same securitisation identifier - STSS4 - Securitisation unique identifier (as it may be the case for master trust securitisations or ABCP transactions with multiple sponsors), this field should contain the unique identifier of the STS notification as assigned by ESMA (STSS4 - Securitisation unique identifier suffixed by a 2-digits classification code).
This field should be left blank otherwise.</t>
  </si>
  <si>
    <t>For public securitisations that are not exempt from the obligation to publish a prospectus, the country of the relevant competent authority issuing the prospectus should be provided</t>
  </si>
  <si>
    <t>Is there no compliance with risk retention requirements set out in Article 6(3) of Regulation (EU) 2017/2402?</t>
  </si>
  <si>
    <t>Is seller’s share in accordance with Article 6(3)(b) of Regulation (EU) 2017/2402 used for retaining the risk?</t>
  </si>
  <si>
    <t>Is randomly-selected exposures kept on balance sheet, in accordance with Article 6(3) (c) (3) of Regulation (EU) 2017/2402 used for retaining the risk?</t>
  </si>
  <si>
    <t>Is first loss tranche in accordance with Article 6(3)(d) of Regulation (EU) 2017/2402 used for retaining the risk?</t>
  </si>
  <si>
    <t>Is first loss exposure in each asset in accordance with Article 6(3)(e) of Regulation (EU) 2017/2402 used for retaining the risk?</t>
  </si>
  <si>
    <t>Drop-down list with:
   - N/A - Not Applicable where this reporting element is not applicable for that STS notification
   - Confirmed - where legal requirement is confirmed
   - Unconfirmed  - where legal requirement is not confirmed</t>
  </si>
  <si>
    <t>Drop-down list with:
   - N/A - Not Applicable
   - Available
   - Not Available</t>
  </si>
  <si>
    <t>If no ISIN is available, any other unique securities code such as
a CUSIP, assigned to this securitisation</t>
  </si>
  <si>
    <t>If no ISIN is available, the name of the unique securities code assigned to this securitisation</t>
  </si>
  <si>
    <t>Where available, the international security identification code(s) (ISIN).</t>
  </si>
  <si>
    <t>F</t>
  </si>
  <si>
    <t>{DATE_TEXT-YYYY-MM-DD}</t>
  </si>
  <si>
    <t>{COUNTRY}</t>
  </si>
  <si>
    <t>The date the STS notification was submitted.</t>
  </si>
  <si>
    <t>Where a prospectus is drawn up in compliance with Regulation (EU) 2017/1129, the date on which the prospectus was approved. If not, the closing date of the most recent transaction.</t>
  </si>
  <si>
    <t>Dates shall be formatted in text with the following format: YYYY-MM-DD.</t>
  </si>
  <si>
    <t>STS notification identifier</t>
  </si>
  <si>
    <t>Securitisation type  may be 'Public' or 'Private'</t>
  </si>
  <si>
    <t>Drop-down list with:
   - Confirmed where legal requirement is confirmed
   - Unconfirmed where legal requirement is not confirmed</t>
  </si>
  <si>
    <t>NPU0</t>
  </si>
  <si>
    <t>NPU1</t>
  </si>
  <si>
    <t>NPU2</t>
  </si>
  <si>
    <t>NPU3</t>
  </si>
  <si>
    <t>NPU4</t>
  </si>
  <si>
    <t>NPU5</t>
  </si>
  <si>
    <t>NPU6</t>
  </si>
  <si>
    <t>NPU7</t>
  </si>
  <si>
    <t>NPU8</t>
  </si>
  <si>
    <t>NPU9</t>
  </si>
  <si>
    <t>NPU10</t>
  </si>
  <si>
    <t>NPU11</t>
  </si>
  <si>
    <t>NPU12</t>
  </si>
  <si>
    <t>NPU13</t>
  </si>
  <si>
    <t>NPU14</t>
  </si>
  <si>
    <t>NPU15</t>
  </si>
  <si>
    <t>NPU16</t>
  </si>
  <si>
    <t>NPU17</t>
  </si>
  <si>
    <t>NPU18</t>
  </si>
  <si>
    <t>NPU19</t>
  </si>
  <si>
    <t>NPU20</t>
  </si>
  <si>
    <t>NPU21</t>
  </si>
  <si>
    <t>NPU22</t>
  </si>
  <si>
    <t>NPU23</t>
  </si>
  <si>
    <t>N20</t>
  </si>
  <si>
    <t>NPU24</t>
  </si>
  <si>
    <t>NPU25</t>
  </si>
  <si>
    <t>NPU26</t>
  </si>
  <si>
    <t>NPU27</t>
  </si>
  <si>
    <t>NPU28</t>
  </si>
  <si>
    <t>NPU29</t>
  </si>
  <si>
    <t>NPU30</t>
  </si>
  <si>
    <t>NPU31</t>
  </si>
  <si>
    <t>NPU32</t>
  </si>
  <si>
    <t>NPU33</t>
  </si>
  <si>
    <t>NPU34</t>
  </si>
  <si>
    <t>NPU35</t>
  </si>
  <si>
    <t>NPU36</t>
  </si>
  <si>
    <t>NPU37</t>
  </si>
  <si>
    <t>NPU38</t>
  </si>
  <si>
    <t>NPU39</t>
  </si>
  <si>
    <t>NPU40</t>
  </si>
  <si>
    <t>NPU41</t>
  </si>
  <si>
    <t>NPU42</t>
  </si>
  <si>
    <t>NPU43</t>
  </si>
  <si>
    <t>NPU44</t>
  </si>
  <si>
    <t>NPU45</t>
  </si>
  <si>
    <t>NPU46</t>
  </si>
  <si>
    <t>NPU47</t>
  </si>
  <si>
    <t>NPU48</t>
  </si>
  <si>
    <t>NPU49</t>
  </si>
  <si>
    <t>NPU50</t>
  </si>
  <si>
    <t>NPU51</t>
  </si>
  <si>
    <t>NPU52</t>
  </si>
  <si>
    <t>NPU53</t>
  </si>
  <si>
    <t>NPU54</t>
  </si>
  <si>
    <t>NPU55</t>
  </si>
  <si>
    <t>NPU56</t>
  </si>
  <si>
    <t>NPU57</t>
  </si>
  <si>
    <t>NPU58</t>
  </si>
  <si>
    <t>NPU59</t>
  </si>
  <si>
    <t>NPU60</t>
  </si>
  <si>
    <t>NPU61</t>
  </si>
  <si>
    <t>NPU62</t>
  </si>
  <si>
    <t>NPU63</t>
  </si>
  <si>
    <t>NPU64</t>
  </si>
  <si>
    <t>NPU65</t>
  </si>
  <si>
    <t>NPU66</t>
  </si>
  <si>
    <t>NPU67</t>
  </si>
  <si>
    <t>NPU68</t>
  </si>
  <si>
    <t>NPU69</t>
  </si>
  <si>
    <t>NPU70</t>
  </si>
  <si>
    <t>NPU71</t>
  </si>
  <si>
    <t>NPU72</t>
  </si>
  <si>
    <t>NPU73</t>
  </si>
  <si>
    <t>NPU74</t>
  </si>
  <si>
    <t>NPU75</t>
  </si>
  <si>
    <t>NPU76</t>
  </si>
  <si>
    <t>NPU77</t>
  </si>
  <si>
    <t>NPU78</t>
  </si>
  <si>
    <t>NPU79</t>
  </si>
  <si>
    <t>NPU80</t>
  </si>
  <si>
    <t>NPU81</t>
  </si>
  <si>
    <t>NPU82</t>
  </si>
  <si>
    <t>NPU83</t>
  </si>
  <si>
    <t>NPU84</t>
  </si>
  <si>
    <t>NPU85</t>
  </si>
  <si>
    <t>NPU86</t>
  </si>
  <si>
    <t>NPU87</t>
  </si>
  <si>
    <t>NPU88</t>
  </si>
  <si>
    <t>NPU89</t>
  </si>
  <si>
    <t>NPU90</t>
  </si>
  <si>
    <t>NPU91</t>
  </si>
  <si>
    <t>NPU92</t>
  </si>
  <si>
    <t>NPU93</t>
  </si>
  <si>
    <t>NPU94</t>
  </si>
  <si>
    <t>NPU95</t>
  </si>
  <si>
    <t>NPU96</t>
  </si>
  <si>
    <t>NPU97</t>
  </si>
  <si>
    <t>NPU98</t>
  </si>
  <si>
    <t>NPU99</t>
  </si>
  <si>
    <t>NPU100</t>
  </si>
  <si>
    <t>NPU101</t>
  </si>
  <si>
    <t>NPU102</t>
  </si>
  <si>
    <t>NPU103</t>
  </si>
  <si>
    <t>NPU104</t>
  </si>
  <si>
    <t>NPU105</t>
  </si>
  <si>
    <t>NPU106</t>
  </si>
  <si>
    <t>NPU107</t>
  </si>
  <si>
    <t>NPU108</t>
  </si>
  <si>
    <t>NPU109</t>
  </si>
  <si>
    <t>NPU110</t>
  </si>
  <si>
    <t>NPU111</t>
  </si>
  <si>
    <t>NPU112</t>
  </si>
  <si>
    <t>NPU113</t>
  </si>
  <si>
    <t>NPU114</t>
  </si>
  <si>
    <t>NPU115</t>
  </si>
  <si>
    <t>NPU116</t>
  </si>
  <si>
    <t>NPU117</t>
  </si>
  <si>
    <t>NPU118</t>
  </si>
  <si>
    <t>NPU119</t>
  </si>
  <si>
    <t>NPU120</t>
  </si>
  <si>
    <t>NPU121</t>
  </si>
  <si>
    <t>NPU122</t>
  </si>
  <si>
    <t>NPU123</t>
  </si>
  <si>
    <t>NPU124</t>
  </si>
  <si>
    <t>NPU125</t>
  </si>
  <si>
    <t>NPU126</t>
  </si>
  <si>
    <t>NPU127</t>
  </si>
  <si>
    <t>NPU128</t>
  </si>
  <si>
    <t>NPU129</t>
  </si>
  <si>
    <t>NPU130</t>
  </si>
  <si>
    <t>NPU131</t>
  </si>
  <si>
    <t>NPU132</t>
  </si>
  <si>
    <t>NPU133</t>
  </si>
  <si>
    <t>NPU134</t>
  </si>
  <si>
    <t>NPU135</t>
  </si>
  <si>
    <t>NPU136</t>
  </si>
  <si>
    <t>NPU137</t>
  </si>
  <si>
    <t>NPU138</t>
  </si>
  <si>
    <t>NPU139</t>
  </si>
  <si>
    <t>NPU140</t>
  </si>
  <si>
    <t>NPU141</t>
  </si>
  <si>
    <t>NPU142</t>
  </si>
  <si>
    <t>NPU143</t>
  </si>
  <si>
    <t>NPU144</t>
  </si>
  <si>
    <t>NPU145</t>
  </si>
  <si>
    <t>NPU146</t>
  </si>
  <si>
    <t>NPU147</t>
  </si>
  <si>
    <t>NPU148</t>
  </si>
  <si>
    <t>NPU149</t>
  </si>
  <si>
    <t>NPU150</t>
  </si>
  <si>
    <t>NPU151</t>
  </si>
  <si>
    <t>NPU152</t>
  </si>
  <si>
    <t>NPU153</t>
  </si>
  <si>
    <t>NPU154</t>
  </si>
  <si>
    <t>N152</t>
  </si>
  <si>
    <t>NPU155</t>
  </si>
  <si>
    <t>N153</t>
  </si>
  <si>
    <t>NPU156</t>
  </si>
  <si>
    <t>N154</t>
  </si>
  <si>
    <t>NPU157</t>
  </si>
  <si>
    <t>N155</t>
  </si>
  <si>
    <t>NPU158</t>
  </si>
  <si>
    <t>N156</t>
  </si>
  <si>
    <t>NPU159</t>
  </si>
  <si>
    <t>N157</t>
  </si>
  <si>
    <t>Borrower's creditworthiness assessment confirmation</t>
  </si>
  <si>
    <t>Borrower's creditworthiness assessment explanation</t>
  </si>
  <si>
    <t>Only possible values in Box to complete are "Public" and "Private"
Field codes are highlighted in amber if the field is left blank or has errors in format.</t>
  </si>
  <si>
    <t>Instrument code type and Instrument code should be reported in Box to complete where ISIN is not available.
To be used to define the instrument code type (such as CUSIP).
Where no international code is assigned to this securitisation, at least one internal code should be reported in field STSS1-Instrument code and "INTERNAL" should be reported in this field. 
Where multiple codes are reported, ";" separator should be used without any space between each code type. That may lead to repetition of the same code type (CUSIP;CUSIP).
Field codes are highlighted in amber where:
   - STSS1-Instrument code type is left blank whereas STSS1-Instrument code is reported; or
   - the fields STSS1-ISIN, STSS1-Instrument code type and STSS1- Instrument code are left blank; or
   - field has errors in format.</t>
  </si>
  <si>
    <t>Box to complete should contain "Y" where several STS notifications may be issued for the same securitisation identifier by the same reporting entity.
Field codes are highlighted in amber if the field is left blank or has errors in format.</t>
  </si>
  <si>
    <t>Mandatory for public securitisations that are not exempt from the obligation to publish a prospectus.
For all private securitisations and public securitisations that are exempt from the obligation to publish a prospectus, this field may be left blank.
For public securitisations that are not exempt from the obligation to publish a prospectus, select the relevant EEA country in the drop-down list. 
Field codes are highlighted in amber for public securitisations where:
   - STSS5-prospectus country is left blank and no exemption on prospectus is reported; or
   - field has errors in format.</t>
  </si>
  <si>
    <t>The notification may be submitted as a draft notification in advance of the issue date but should be submitted as a final STS notification at the issue date at the earliest.
Example: 2020-01-31 (text format)
Field codes are highlighted in amber where field is left blank or has errors in format.</t>
  </si>
  <si>
    <t>Box to complete should contain "Y" where an authorised third party has provided STS verification services and confirmed the compliance with the STS criteria.
Field codes are highlighted in amber if the field is left blank or has errors in format.</t>
  </si>
  <si>
    <t>Field is mandatory in box to complete when Authorised Third Party flag for STSS13 is reported with "Y".
Field codes are highlighted in amber where 
   - field is left blank and "Y" is reported for the authorised third party flag; or
   - field is filled-in and "N" is reported for the authorised third party flag; or
   - field has errors in format.</t>
  </si>
  <si>
    <t>Box to complete should contain the confirmation indicator (Confirmed/Unconfirmed/). 
"N/A" should be reported where the originator or original lender is a credit institution or investment firm established in the Union (STSS17 check-box is N").
Field codes are highlighted in amber where;
   - "Unconfirmed" is reported; or
   - field is left blank; or
   - "N/A"is not reported in Box to complete and STSS17 field is "N"; or
   - "N/A"is reported in Box to complete and STSS17 field is "Y"; or
   - field has errors in format.</t>
  </si>
  <si>
    <t>Box to complete may contain additional explanation.
Field should be left blank where STSS18-Credit granting criteria compliance confirmation is equal to N/A.
Field codes are highlighted in amber where it is not the case or the field has errors in format.</t>
  </si>
  <si>
    <t>Box to complete may contain additional explanation.
Field should be left blank where STSS19-Credit granting criteria supervision confirmation is equal to N/A.
Field codes are highlighted in amber where it is not the case or the field has errors in format.</t>
  </si>
  <si>
    <t>Box to complete should contain the concise explanation.
Field codes are highlighted in amber if the field is left blank or has errors in format.</t>
  </si>
  <si>
    <t>Box to complete may contain additional explanation.
Field should be left blank where STSS22-Clawback provisions exemption confirmation is equal to N/A.
Field codes are highlighted in amber where it is not the case or field has errors in format.</t>
  </si>
  <si>
    <t>Check box in Box to complete should contain:
   - "Y" where the seller is not the original lender 
   - "N" where the seller is the original lender 
Field codes are highlighted in amber if the field is left blank or has errors in format.</t>
  </si>
  <si>
    <t>Box to complete should contain the confirmation indicator (Confirmed/Unconfirmed/N/A).
"N/A" should be reported where the seller is the original lender and STSS23 check-box is "N".
Field codes are highlighted in amber where:
   - field is left blank; or
   - "Unconfirmed" is reported; or
   - "N/A"is not reported and STSS23 check-box is "N"; or
   - "N/A"is reported and STSS23 check-box is "Y"; or
   - field has errors in format.</t>
  </si>
  <si>
    <t xml:space="preserve">
Box to complete should contain the concise explanation where STSS24-Transfer at a later stage confirmation is not "N/A".
Field should be left blank where STSS24-Transfer at a later stage confirmation is equal to N/A.
Field codes are highlighted in amber where it is not the case or field has errors in format.</t>
  </si>
  <si>
    <t xml:space="preserve">
Box to complete may contain the concise explanation where STSS24-Alternative mechanism confirmation is not "N/A".
Field should be left blank where STSS24-Alternative mechanism confirmation is equal to N/A.
Field codes are highlighted in amber where it is not the case or field has errors in format.</t>
  </si>
  <si>
    <t>Box to complete should contain the detailled explanation.
Field codes are highlighted in amber if the field is left blank or has errors in format.</t>
  </si>
  <si>
    <t>Box to complete may contain additional explanation.
Field codes are highlighted in amber where the field has errors in format.</t>
  </si>
  <si>
    <t>Box to complete should contain the confirmation indicator (Confirmed/Unconfirmed/N/A).
"N/A" should be reported only for non Residential loans.
Field codes are highlighted in amber where:
   - field is left blank; or
   - "Unconfirmed" is reported; or
   - "N/A"is not reported and STSS10 field is not " residential mortgages"; or
   - "N/A"is reported and STSS10 field is "residential mortgages"; or
   - field has errors in format.</t>
  </si>
  <si>
    <t xml:space="preserve">
Box to complete should contain the concise explanation where STSS29-Residential Loan requirement confirmation is not "N/A".
Field should be left blank where STSS29-Residential Loan requirement confirmation is equal to N/A.
Field codes are highlighted in amber where it is not the case or field has errors in format.</t>
  </si>
  <si>
    <t>Box to complete should contain the detailed explanation.
Field codes are highlighted in amber if the field is left blank or has errors in format.</t>
  </si>
  <si>
    <t>Only possible values in Box to complete are "Y" or "N"
Box to complete should contain "Y" where vertical slice is used for retaining the risk and "N" otherwise.
Field codes are highlighted in amber where:
   - field is left blank; or
   - all options are filled-in with "N"; or
   - field has errors in format.</t>
  </si>
  <si>
    <t>Only possible values in Box to complete are "Y" or "N"
Box to complete should contain "Y" where seller’s share is used for retaining the risk and "N" otherwise.
Field codes are highlighted in amber where:
   - field is left blank'; or
   - all options are filled-in with "N"; or
   - field has errors in format.</t>
  </si>
  <si>
    <t>Only possible values in Box to complete are "Y" or "N"
Box to complete should contain "Y" where randomly-selected exposures kept on balance sheet is used for retaining the risk and "N" otherwise.
Field codes are highlighted in amber where:
   - field is left blank; or
   - all options are filled-in with "N"; or
   - field has errors in format.</t>
  </si>
  <si>
    <t>Only possible values in Box to complete are "Y" or "N"
Box to complete should contain "Y" where first loss tranche is used for retaining the risk and "N" otherwise.
Field codes are highlighted in amber where:
   - field is left blank; or
   - all options are filled-in with "N"; or
   - field has errors in format.</t>
  </si>
  <si>
    <t>Only possible values in Box to complete are "Y" or "N"
Box to complete should contain "Y" where first loss exposure in each asset is used for retaining the risk  and "N" otherwise.
Field codes are highlighted in amber where:
   - field is left blank; or
   - all options are filled-in with "N"; or
   - field has errors in format.</t>
  </si>
  <si>
    <t>Only possible values in Box to complete are "Y" or "N"
Box to complete should contain "Y" where there is no compliance with risk retention requirements  and "N" otherwise.
Field codes are highlighted in amber where:
   - field is left blank; or
   - field is filled-in with "Y"; or
   - all options are filled-in with "N"; or
   - field has errors in format.</t>
  </si>
  <si>
    <t>Only possible values in Box to complete are "Y" or "N"
Box to complete should contain "Y" where other options is used for retaining the risk  and "N" otherwise.
Field codes are highlighted in amber where:
   - field is left blank; or
   - all options are filled-in with "N"; or
   - field has errors in format.</t>
  </si>
  <si>
    <t>Value should be reported in Box to complete when Other option indicator" is reported with "Y" for STSS34.
Field codes are highlighted in amber where it is not the case or field has errors in format.</t>
  </si>
  <si>
    <t xml:space="preserve">
Box to complete should contain the concise explanation where STSS37-Common standards underwriting derivatives confirmation is not "N/A".
Field should be left blank where STSS37-Common standards underwriting derivatives confirmation is equal to N/A.
Field codes are highlighted in amber where it is not the case or field has errors in format.</t>
  </si>
  <si>
    <t xml:space="preserve">
Box to complete may contain the concise explanation where STSS44-Non-sequential priority of payments triggers confirmation is not "N/A".
Field should be left blank where STSS44-Non-sequential priority of payments triggers confirmation is equal to N/A.
Field codes are highlighted in amber where it is not the case or field has errors in format.</t>
  </si>
  <si>
    <t xml:space="preserve">
Box to complete should contain the concise explanation where STSS45-Early termination confirmation is not "N/A".
Field should be left blank where STSS45-Early termination confirmation is equal to N/A.
Field codes are highlighted in amber where it is not the case or field has errors in format.</t>
  </si>
  <si>
    <t xml:space="preserve">
Box to complete should contain the concise explanation where STSS46-Credit quality deterioration trigger confirmation is not "N/A".
Field should be left blank where STSS46-Credit quality deterioration trigger confirmation is equal to N/A.
Field codes are highlighted in amber where it is not the case or field has errors in format.</t>
  </si>
  <si>
    <t xml:space="preserve">
Box to complete should contain the concise explanation where STSS47-Insolvency-related event confirmation is not "N/A".
Field should be left blank where STSS47-Insolvency-related event confirmation is equal to N/A.
Field codes are highlighted in amber where it is not the case or field has errors in format.</t>
  </si>
  <si>
    <t xml:space="preserve">
Box to complete should contain the concise explanation where STSS48-Pre-determined threshold value confirmation is not "N/A".
Field should be left blank where STSS48-Pre-determined threshold value confirmation is equal to N/A.
Field codes are highlighted in amber where it is not the case or field has errors in format.</t>
  </si>
  <si>
    <t xml:space="preserve">
Box to complete should contain the concise explanation where STSS49-New underlying exposures failure generation confirmation is not "N/A".
Field should be left blank where STSS49-New underlying exposures failure generation confirmation is equal to N/A.
Field codes are highlighted in amber where it is not the case or field has errors in format.</t>
  </si>
  <si>
    <t>Box to complete should contain the confirmation indicator:
   - "Available" where information is available
   - "Not Available" where information is not available and STSS10-Underlying exposures classification is equal to "residential mortgages" or "auto loans/leases"
   - "N/A" only where  STSS10-Underlying exposures classification is not equal to "residential mortgages" or "auto loans/leases"
Field codes are highlighted in amber where:
   - field is left blank, or
   - field is equal to "Not available"; or
   - "N/A" is reported and STSS10-Underlying exposures classification  is equal to "residential mortgages" or "auto loans/leases" or
   - "N/A" is not reported and STSS10-Underlying exposures classification is not equal to "residential mortgages" or "auto loans/leases"
   - field has errors in format.</t>
  </si>
  <si>
    <t>Instrument code type and Instrument code should be reported in Box to complete where ISIN is not available.
To be used to report the instrument code that is not ISIN (such as CUSIP).
Where no international code is assigned to this securitisation, at least one internal code should be reported in this field. 
Where multiple codes are reported, ";" separator should be used without any space between each code. That may lead to repetition of the same code type (CUSIP_Value;CUSIP_Value).
Field codes are highlighted in amber where:
   - STSS1-Instrument code is left blank whereas STSS1-Instrument code type is reported; or
   - fields STSS1-ISIN, STSS1-Instrument code type and STSS1- Instrument code are left blank; or
   - the number of Instrument code types is different from the number of Instrument codes; or
   - field has errors in format.</t>
  </si>
  <si>
    <r>
      <t xml:space="preserve">The initial notification date should be left empty.
For STS notifications reported before the new Register goes live, the initial notification date will be automatically retrieved from the list of traditional securitisations meeting the STS requirements </t>
    </r>
    <r>
      <rPr>
        <sz val="11"/>
        <color rgb="FF0070C0"/>
        <rFont val="Calibri"/>
        <family val="2"/>
        <scheme val="minor"/>
      </rPr>
      <t>(https://www.esma.europa.eu/sites/default/files/library/esma33-128-760_securitisations_designated_as_sts_as_from_01_01_2019_regulation_2402_2017_2.xlsx)</t>
    </r>
    <r>
      <rPr>
        <sz val="11"/>
        <rFont val="Calibri"/>
        <family val="2"/>
        <scheme val="minor"/>
      </rPr>
      <t xml:space="preserve">.
</t>
    </r>
    <r>
      <rPr>
        <sz val="11"/>
        <color theme="1"/>
        <rFont val="Calibri"/>
        <family val="2"/>
        <scheme val="minor"/>
      </rPr>
      <t xml:space="preserve">
For STS notifications reported after the new Register goes live, the initial notification date will be retrieved from the first successful submission date of the final STS notification.</t>
    </r>
  </si>
  <si>
    <t>Original lender country should be reported in Box to complete where available
When only one original lender is reported, please use this Box to complete to report the unique country.
Select the relevant country in the drop-down list of Box to complete.
Field codes are highlighted in amber where:
   - Original Lender Country and Multiple countries Box to complete is left blank whereas Original Lender LEI is filled-in; or
   - both Original lender country and Original lender Country (if multiple countries) are filled-in;  or
   - field has errors in format.</t>
  </si>
  <si>
    <t>Box to complete should contain the confirmation indicator (Confirmed/Unconfirmed/N/A). 
"N/A" should be reported in Box to complete only where the securitisation is not a revolving securitisation.
Field codes are highlighted in amber where:
  - field is left blank
  - "Unconfirmed" is reported; or
   - "N/A" is not reported and STSS45-Early termination confirmation is "N/A"; or
   - "N/A" is reported and  STSS45-Early termination confirmation is not"N/A"; or
   - field has errors in format.</t>
  </si>
  <si>
    <t>SSPE country should be reported in Box to complete where available.
When several SSPEs exist and they have the same country, please fill-in the country only once.
Select the relevant EEA country in the drop-down list.
Field codes are highlighted in amber where the field has errors in format.</t>
  </si>
  <si>
    <t>The unique non-ABCP securitisation identifier which remains unchanged throughout the entire securitisation life cycle – consists of the following components: 
   a) The Legal Entity Identifier (LEI) of the initial disclosure reporting entity under the disclosure reports which submitted the initial information; 
   b) The letter ‘N’ for non-ABCP securitisation; 
   c) The four-digit year that the first securities of the securitisation were issued (e.g. 2009); 
   d) The two-digit sequential number corresponding to the order in which information about each securitisation is made available under the disclosure reports (with the same identifier as referred to in points (a), (b) and (c)), for example 01 if this is the first securitisation in that year, 03 if this is the third securitisation in that year, and so on. In the event of multiple simultaneous securitisations, the disclosure template reporting entity can define the order of each securitisation at its discretion. 
Field codes are highlighted in amber if the field is left blank or has errors in format.</t>
  </si>
  <si>
    <t>Mandatory for public securitisations that are not exempt from the obligation to publish a prospectus.
For all private securitisations and public securitisations that are exempt from the obligation to publish a prospectus, this field may be left blank.
Where the prospectus identifier is not yet available at the initial notification date, then the final prospectus identifier should be reported as soon as possible and at the latest no later than 15 days after the closing of the transaction.
Where the relevant competent authority does not provide a prospectus identifier, the prospectus identifier field should be filled-in with “Not provided by the relevant competent authority”.
Field codes are highlighted in amber for public securitisations where:
   - STSS5-prospectus country is left blank and no exemption on prospectus is reported; or
   - field has errors in format.</t>
  </si>
  <si>
    <r>
      <t xml:space="preserve">Mandatory only to public securitisations.
The field may be left blank for private securitisations.
Select in the drop-down list the relevant name of the Securitisation Repository as it is available under the list of registered Securitisation Repositories published on the ESMA website at </t>
    </r>
    <r>
      <rPr>
        <sz val="11"/>
        <color rgb="FF0070C0"/>
        <rFont val="Calibri"/>
        <family val="2"/>
        <scheme val="minor"/>
      </rPr>
      <t>https://www.esma.europa.eu/sites/default/files/library/esma_register_secr.xlsx.</t>
    </r>
    <r>
      <rPr>
        <sz val="11"/>
        <rFont val="Calibri"/>
        <family val="2"/>
        <scheme val="minor"/>
      </rPr>
      <t xml:space="preserve">
Field codes are highlighted in amber where field is left blank for public securitisations or field has errors in format.</t>
    </r>
  </si>
  <si>
    <t>The last notification date in Box should be filled in with the date when the notification file is submitted as a draft STS notification.
The notification date as published in the public register of STS notifications will be computed by the system from the date when the draft STS notification will be submitted as final.
The notification may be submitted as a draft notification in advance of the issue date of the securitisation but will be submitted as a final STS notification at the issue date at the earliest.
Example: 2020-01-31 (text format)
Field codes are highlighted in amber where;
   - field is left blank; or
   - last notification date is in the future; or
   - field has errors in format</t>
  </si>
  <si>
    <t>Field is mandatory in box to complete when Authorised Third Party flag for STSS13 is reported with "Y".
Select the relevant EEA country in the drop-down list.
Field codes are highlighted in amber where 
   - field is left blank and "Y" is reported for the authorised third party flag; or
   - field is filled-in and "N" is reported for the authorised third party flag; or
   - field has errors in format.</t>
  </si>
  <si>
    <t>Field is mandatory in box to complete when Authorised Third Party flag for STSS13 is reported with "Y".
Field codes are highlighted in amber where 
   - field is left blank and "Y" is reported for the authorised third party flag; or
   - field is filled-in and "N" is reported for the authorised third party flag; or
   - field has errors in format</t>
  </si>
  <si>
    <t>Box to complete should contain the confirmation indicator (Confirmed/Unconfirmed/N/A). 
"N/A" should be reported where the originator or original lender is a credit institution or investment firm established in the Union (STSS17 field is "N").
Field codes are highlighted in amber where:
   - "Unconfirmed" is reported; or
   - field is left blank; or
   - "N/A"is not reported in Box to complete and STSS17 field is "N"; or
   - "N/A"is reported in Box to complete and STSS17 field is "Y"; or
   - field has errors in format.</t>
  </si>
  <si>
    <t>ISIN (12-character alphanumeric code) should be reported in Box to complete where available.
Where multiple ISIN codes are reported, ";" separator should be used without any space.
The same ISIN should not be reported multiple times.
Field codes are highlighted in amber where:
   - the field has errors in format; or
   - the fields STSS1-ISIN, STSS1-Instrument code type and STSS1- Instrument code are left blank</t>
  </si>
  <si>
    <t>Box to complete should contain the reason why several STS notifications may be issued for the same securitisation identifier by the same reporting entity.
Only possible values in Box to complete are:
   - Master Trust
   - Other
Field codes are highlighted in amber where:
   - field is left blank and Multiple STS notifications flag is equal to "Y"; or
   - field has errors in format.</t>
  </si>
  <si>
    <t>Box to complete should contain additional explanation when several STS notifications may be issued for the same securitisation identifier by the same reporting entity.
Field codes are highlighted in amber where:
   - field is left blank and Multiple STS notifications flag is equal to "Y"; or
   -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</si>
  <si>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</si>
  <si>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in Box to complete only where the transfer of the underlying exposures is not performed by means of an assignment and perfected at a later stage than at the closing of the securitisation.
"Confirmed" should be reported where that perfection (at a later stage than at the closing of the securitisation) is effected at least through the required minimum pre-determined event triggers as listed in Article 20(5) of Regulation (EU) 2017/2402.
Field codes are highlighted in amber where:
   - field is left blank; or
   - field is equal to "Unconfirmed"; or
   - field has errors in format.</t>
  </si>
  <si>
    <t>Box to complete should contain the confirmation indicator (Confirmed/Unconfirmed/N/A).  "N/A" should be reported in Box to complete only where alternative mechanisms of transfer are not used.
Field codes are highlighted in amber where:
   - field is left blank; or
   - field is equal to "Unconfirmed"; or
   - field has errors in format.</t>
  </si>
  <si>
    <t>Box to complete should contain the confirmation indicator (Confirmed/Unconfirmed).
Field codes are highlighted in amber where:
    - field is left blank; or
    - field is equal to "Unconfirmed"; or
    -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</si>
  <si>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</si>
  <si>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in Box to complete only where the securitisation is not a revolving securitisation.
Field codes are highlighted in amber where:
    - field is left blank; or 
    - field is equal to "Unconfirmed"; or
    - field has errors in format.</t>
  </si>
  <si>
    <t>Box to complete should contain the confirmation indicator (Confirmed/Unconfirmed/N/A).
"N/A" should only be reported where not applicable.
Field codes are highlighted in amber where:
    - field is left blank; or 
    - field is equal to "Unconfirmed"; or 
    - field has errors in format.</t>
  </si>
  <si>
    <t>Box to complete should contain the confirmation indicator (Confirmed/Unconfirmed).
Where no potential investor makes such a request prior to pricing,  confirmation should be provided that the information would be made available to any potential investor upon such a request.
Field codes are highlighted in amber where:
    - field is left blank; or 
    - field is equal to "Unconfirmed"; or
    - field has errors in format.</t>
  </si>
  <si>
    <t>Check box in Box to complete should contain "Y" where any of the severe clawback provisions referred to in points (a) or (b) of Article 20(2) of Regulation (EU) 2017/2402 are found in the securitisation and "N" otherwise.
Field codes are highlighted in amber where:
   - field is left blank; or
   - field is equal to "Y"; or
   - field has errors in format.</t>
  </si>
  <si>
    <t xml:space="preserve">
Box to complete should contain the concise explanation where STSS23-Transfer where the seller is not the original lender confirmation is not "N/A".
Field should be left blank where STSS23-Transfer where the seller is not the original lender confirmation is equal to N/A
Field codes are highlighted in amber where it is not the case or field has errors in format.</t>
  </si>
  <si>
    <t>Box to complete should contain the confirmation indicator (Confirmed/Unconfirmed/N/A).
Field codes are highlighted in amber where:
    - field is left blank; or 
    - field is equal to "Unconfirmed"; or
    - field has errors in format.</t>
  </si>
  <si>
    <t>Box to complete should contain the confirmation indicator (Confirmed/Unconfirmed/N/A).
"N/A" should be reported only where no derivatives are used.
Field codes are highlighted in amber where:
    - field is left blank; or  
   - field is equal to "N/A" and STSS36-Derivatives not purchased/sold by SSPE confirmation is not equal to "No derivatives"; or
   - field is not equal to "N/A" and STSS36-Derivatives not purchased/sold by SSPE confirmation is equal to "No derivatives"; or
   - field is equal to "Unconfirmed"; or 
   - field has errors in format.</t>
  </si>
  <si>
    <t>Box to complete should contain the declaration in general terms.
Field codes are highlighted in amber if the field is left blank or has errors in format.</t>
  </si>
  <si>
    <t>Box to complete should contain the confirmation indicator (Confirmed/Unconfirmed/N/A).
N/A should be reported in Box to complete when the transaction does not have derivatives.
Field codes are highlighted in amber where:
    - field is left blank; or
    - field is equal to "Unconfirmed"; or
    - field has errors in format.</t>
  </si>
  <si>
    <t xml:space="preserve">
Box to complete may contain additional explanation.
Field codes are highlighted in amber where the field has errors in format.</t>
  </si>
  <si>
    <t>Box to complete should contain the confirmation indicator (Confirmed/Unconfirmed).
Should potential investor ask for historical data, then the originator should confirm that the information will be available on demand.
Field codes are highlighted in amber where:
    - field is left blank; or
    - field is equal to "Unconfirmed"; or
    - field has errors in format.</t>
  </si>
  <si>
    <t>Statement where the data required to be made available under Article 22(1) of Regulation (EU) 2017/2402 can be found.</t>
  </si>
  <si>
    <t>Mandatory for public securitisations that are exempt from the obligation to publish a prospectus.
For all securitisations that are not exempt from the obligation to publish a prospectus, this field should be left blank.
Box to complete should contain a concise explanation describing the reason for such an exemption. 
Field codes are highlighted in amber where fields STSS5-Exemption on prospectus, STSS5-Prospectus Country and STSS5-Prospectus identifier are filled.
Field codes are highlighted in amber for public securitisations where:
   - STSS5-Exemption on prospectus, STSS5-Prospectus Country and STSS5-Prospectus identifier are left blank; or
   - STSS5-Exemption on prospectus, STSS5-Prospectus Country and STSS5-Prospectus identifier are filled; or
   - field has errors in format.</t>
  </si>
  <si>
    <t>Box to complete should contain the name of the securitisation.
The field should be filled-in with "Not available" for private securitisations that do not have any securitisation name.
Field codes are highlighted in amber if the field is left blank or has errors in format.</t>
  </si>
  <si>
    <t>Box to complete should contain the derivatives indicator (No derivatives/Exemption on derivatives/Unconfirmed).
Field codes are highlighted in amber where:
    - field is left blank; or 
    - field is equal to "Unconfirmed"; or
    - field has errors in format.</t>
  </si>
  <si>
    <t>Original lender LEI should be reported in Box to complete where available. Where reported, this LEI should exist at the GLEIF database.
Where multiple LEI are reported, ";" separator should be used without any space
Field codes are highlighted in amber where the field has errors in format.</t>
  </si>
  <si>
    <t>LEI field should be reported in Box to complete where available. Where reported, this LEI should exist at the GLEIF database.
Only one LEI should be reported.
Field codes are highlighted in amber where:
   - neither entity name nor entity LEI is reported
   - field has errors in format.</t>
  </si>
  <si>
    <t>Entity name should be reported in Box to complete where LEI is not available for STSS34-Retaining entity LEI. 
Field codes are highlighted in amber where:
   - neither entity name nor entity LEI is reported
   - field has errors in format.</t>
  </si>
  <si>
    <t>When only one originator is reported, please use this Box to complete to report the unique country.
Select the relevant EEA country in the drop-down list of Box to complete.
Field codes are highlighted in amber where:
   - both Originator country and Originator country (if multiple countries) are left blank where Originator LEI is reported; or 
   - both Originator country and Originator country (if multiple countries) are filled-in; or
   - field has errors in format.</t>
  </si>
  <si>
    <t>When only one sponsor is reported, please use this Box to complete to report the unique country.
Select the relevant EEA country in the drop-down list of Box to complete.
Field codes are highlighted in amber where:
   - both Sponsor country and Sponsor country (if multiple countries) are left blank where Sponsor LEI is reported; or
   - both Sponsor country and Sponsor country (if multiple countries) are filled-in; or
   - field has errors in format.</t>
  </si>
  <si>
    <t>Sponsor LEI should be reported in Box to complete for each sponsor in that securitisation. At least one Sponsor LEI or Originator LEI should be provided.
Reported LEIs should exist at the GLEIF database.
Where multiple LEI are reported, ";" separator should be used without any space
Field codes are highlighted in amber where:
   - neither Sponsor LEI nor Originator LEi is reported; or
   - field has errors in format.</t>
  </si>
  <si>
    <t>Originator LEI should be reported in Box to complete for each originator in that securitisation. At least one Sponsor LEI or Originator LEI should be provided.
Reported LEIs should exist at the GLEIF database. 
Where multiple LEI are reported, ";" separator should be used without any space
Field codes are highlighted in amber where:
   - neither Sponsor LEI nor Originator LEi is reported; or
   - field has errors in format.</t>
  </si>
  <si>
    <t>Only possible values in Box to complete are:
- residential mortgages
- commercial mortgages
- credit facilities provided to individuals for personal, family or household consumption purposes;
- credit facilities, including loans and leases, provided to any type of enterprise or corporation;
- auto loans/leases
- credit-card receivables
- trade receivables
- others
Select in the drop-down list the relevant Underlying exposures classification.
Field codes are highlighted in amber if the field is left blank or has errors in format.</t>
  </si>
  <si>
    <r>
      <t>Field is mandatory in box to complete when Authorised Third Party for STSS13 is reported with "Y".
Select in the drop-down list the relevant name of the competent authority related to the country as reported in the Authorised Third party country as available on ESMA website under the list of Competent authority supervising compliance of  third parties with Article 28 of SecReg (</t>
    </r>
    <r>
      <rPr>
        <sz val="11"/>
        <color rgb="FF0070C0"/>
        <rFont val="Calibri"/>
        <family val="2"/>
        <scheme val="minor"/>
      </rPr>
      <t>https://www.esma.europa.eu/sites/default/files/library/esma33-128-777_list_of_designated_competent_authorities_under_securitisation_regulation.pdf</t>
    </r>
    <r>
      <rPr>
        <sz val="11"/>
        <rFont val="Calibri"/>
        <family val="2"/>
        <scheme val="minor"/>
      </rPr>
      <t>)
Field codes are highlighted in amber where 
   - field is left blank and "Y" is reported for the authorised third party flag; or
   - field is filled-in and "N" is reported for the authorised third party flag; or
   - field has errors in format.</t>
    </r>
  </si>
  <si>
    <t>Box to complete should contain the confirmation indicator (Confirmed/Unconfirmed).
Field codes are highlighted in amber where:
   - field is left blank; or
   - field is equal to "Unconfirmed"; or
   - field has errors in format.</t>
  </si>
  <si>
    <t>Box to complete should indicate where the data required to be made available under Article 22(1) of Regulation (EU) 2017/2402 can be found.
Field codes are highlighted in amber where:
   - field is left blank for public securitisations; or
   - field has errors in format.</t>
  </si>
  <si>
    <t>Box to complete should contain the confirmation indicator (Confirmed/Unconfirmed).
Field should be equal to "Confirmed" where the STS notification is submitted before pricing.
Field codes are highlighted in amber where:
    - field is left blank; or 
    - field is equal to "Unconfirmed"; or
    - field has errors in format.</t>
  </si>
  <si>
    <t xml:space="preserve">
Box to complete may contain the concise explanation.
Field codes are highlighted in amber where the field has errors in format.</t>
  </si>
  <si>
    <t xml:space="preserve">
Box to complete should contain the location where a liability cash flow model is available and may contain any additional explanation.
Field codes are highlighted in amber where:
   - field is left blank for public securitisations; or
   - field has errors in format.</t>
  </si>
  <si>
    <t xml:space="preserve">
Check box in Box to complete should contain "N" where the originator or original lender is  a credit institution or investment firm established in the Union.
Check box in Box to complete should contain "Y" where the originator or original lender is not a credit institution nor investment firm established in the Union.
Field codes are highlighted in amber if the field is left blank or has errors in format.</t>
  </si>
  <si>
    <t>When Environment performance confirmation for STSS61 is 'Available', box to complete should contain a statement indicating the section where the information is disclosed. 
When Environment performance confirmation for STSS61 is different from 'Available', box to complete should be left empty. 
Field codes are highlighted in amber where it is not the case or field has errors in format.</t>
  </si>
  <si>
    <t>Box to complete should contain the confirmation indicator (Confirmed/Unconfirmed/N/A).
Field should be "N/A" where transaction featuring non-sequential priority of payments does not include triggers relating to the performance of the underlying exposures resulting in the priority of payment reverting to sequential payments in order of seniority pursuant to Article 21(5) of Regulation (EU) 2017/2402.
Field codes are highlighted in amber where:
   - field is left blank; or
   - field is equal to "Unconfirmed"; or
   - field is equal to "N/A" and "Confirmed" is reported for STSS44 - Non-sequential priority of payments triggers confirmation; or
   - field has errors in format.</t>
  </si>
  <si>
    <t>Box to complete should contain the confirmation indicator (Confirmed/Unconfirmed/N/A). 
Field should be "N/A" where transaction featuring non-sequential priority of payments does not include triggers relating to the performance of the underlying exposures resulting in the priority of payment reverting to sequential payments in order of seniority pursuant to Article 21(5) of Regulation (EU) 2017/2402.
Field codes are highlighted in amber where:
    - field is left blank; or 
    - field is equal to "Unconfirmed"; or
    - field has errors in format.</t>
  </si>
  <si>
    <t>CHECK</t>
  </si>
  <si>
    <t>MAX_LENGHT</t>
  </si>
  <si>
    <t>Type</t>
  </si>
  <si>
    <t>LENGTH</t>
  </si>
  <si>
    <t>IS BLANK</t>
  </si>
  <si>
    <t>ISERROR</t>
  </si>
  <si>
    <t>CHECK_RESULT</t>
  </si>
  <si>
    <t>ACCEPTED_CHARACTERS</t>
  </si>
  <si>
    <t>!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t>
  </si>
  <si>
    <t>Derivatives</t>
  </si>
  <si>
    <t>Competent authority supervising compliance of  third parties with Art. 28 of SECR</t>
  </si>
  <si>
    <t>Countrycodes</t>
  </si>
  <si>
    <t>CZECHIA</t>
  </si>
  <si>
    <t>Not Available</t>
  </si>
  <si>
    <t xml:space="preserve">First contact point </t>
  </si>
  <si>
    <t>Legal Entity Identifier (LEI) of the entity designated as the first contact point and
name of the relevant competent authority</t>
  </si>
  <si>
    <t>Only one LEI should be reported in Box to complete and it should be one of the originators or sponsors. This LEI should exist at the GLEIF database.
The NRE code assigned to the STS notification reporting entity should be authorised for this Designated Entity LEI for the date at which the notification will be submitted as final.
Field codes are highlighted in amber if the field is left blank or has errors in format.
Note: The relevant competent authority of the Designated entity is requested during the registration process of that Designated Entity into the STS register system.</t>
  </si>
  <si>
    <t>The unique identifier assigned by the reporting entity in accordance with Article 11(1) of Delegated Regulation
(EU) 2020/1224.</t>
  </si>
  <si>
    <t>Box to complete should contain the confirmation indicator (Confirmed/Unconfirmed).
"Unconfirmed" should be reported in Box to complete where no payment was made at the time of the transfer of the exposures. In that case, at least one of the exemptions should be reported below.
Field codes are highlighted in amber where:
   - field is left blank; or
   - field has errors in format.</t>
  </si>
  <si>
    <t>Instructions</t>
  </si>
  <si>
    <t xml:space="preserve">Full country name:
   - {COUNTRY_EU} - drop-down list with EU countries
   - {COUNTRY_EU_LIST} - list of EU countries separated with semi-colon 
   - {COUNTRY_WORLD} - drop-down list with worlwide countries
   - {COUNTRY_WORLD_LIST} - list of worlwide countries separated with semi-colon 
</t>
  </si>
  <si>
    <t>Drop-down list</t>
  </si>
  <si>
    <t>Securitisation ID + 2 digitstclassification or 3 digitsclassification</t>
  </si>
  <si>
    <t>Indicates the reporting element's status due to XLS and application validations rules
   - Optional (O) = the data is optional in the template – data should be reported where relevant  
Example: Original lender
   - Mandatory (M) = Reporting Element is mandatory at XLS level - the data is always required
Example: Securitisation Identifier
   - Conditional (C) = the reporting element is optional but is required for specific situations or required dependent on other data in the template. 
Example: Originator country may be reported through 2 different boxes depending on the reporting of unique or multiple countries. One and only one of these 2 boxes should be reported. 
Where possible, data quality check is embedded in the spreadsheet and Field code is displayed in amber where reported element is not consistent with the "Mandatory" and "Conditional"  rules.
   - Forbidden(F) = the reporting element is forbidden
Example: The Prospectus information and Securitisation repository information are forbidden for private securitisations</t>
  </si>
  <si>
    <t>20 characters LEI + T + YYYY + max3digitsclassification for ABCP Securitisation</t>
  </si>
  <si>
    <r>
      <t xml:space="preserve">In order to import a (new) draft STS notification record you must follow the below steps:
1.	   After accessing the STSRE Register, you must click on the “STS notification records” tab and the “Upload draft STS notifications” option in order to access the “Upload draft STS Notification” page.  
2.	  Click on the “Choose file” button.
3.  	  Select the .xlsx file to upload. 
Note: </t>
    </r>
    <r>
      <rPr>
        <b/>
        <sz val="11"/>
        <color rgb="FFFF0000"/>
        <rFont val="Calibri"/>
        <family val="2"/>
        <scheme val="minor"/>
      </rPr>
      <t>The selected file must follow the format/ naming convention of the non-ABCP template</t>
    </r>
    <r>
      <rPr>
        <sz val="11"/>
        <color theme="1"/>
        <rFont val="Calibri"/>
        <family val="2"/>
        <scheme val="minor"/>
      </rPr>
      <t xml:space="preserve"> that may be also downloaded through the respective entry form page)
For non-ABCP securitisations, the file naming convention is: STSNotificationRecord_NonAbcp_Template.xlsx
4.	  Click on the “Upload” button.
Upon clicking on the “Upload” button, the system will present a confirmation message that the request was successfully submitted.
Where the selected file does not follow the format/ naming convention of the ABCP template, the system will present an error message.</t>
    </r>
  </si>
  <si>
    <t>When several sponsors are reported, please use this Box to complete to report the full list of countries. ";" separator should be used between each EEA country  (in the same order used for the sponsor LEI). That may lead to repetition of the same country (IRELAND;ITALY;IRELAND;CZECHIA)
Field codes are highlighted in amber where:
   - both Sponsor country and Sponsor country (if multiple countries) are left blank where Sponsor LEI is reported; or
   - both Sponsor country and Sponsor country (if multiple countries) are filled-in; or
   - the number of Sponsor LEIs is different from the number of Sponsor countries (if multiple countries); or
   - only one country is reported; or
   - field has errors in format.</t>
  </si>
  <si>
    <t>When several originators are reported, please use this Box to complete to report the full list of countries. ";" separator should be used between each EEA country  (in the same order used for the originator LEI). That may lead to repetition of the same country (IRELAND;ITALY;IRELAND;CZECHIA).
Field codes are highlighted in amber where:
   - both Originator country and Originator country (if multiple countries) are left blank where originator LEI is reported; or
   - both Originator country and Originator country (if multiple countries) are filled-in; or
   - the number of Originator LEIs is different from the number of Originator countries (if multiple countries); or
   - only one country is reported; or
   - field has errors in format.</t>
  </si>
  <si>
    <t>When several original lenders are reported, please use this Box to complete to report the full list of countries. 
";" separator should be used between each country  (in the same order used for the original lender LEI). That may lead to repetition of the same country (IRELAND;ITALY;IRELAND;CZECHIA).
Field codes are highlighted in amber where:
   - the original lender country is not consistent with the Original lender LEI; or
   - both Original lender country and Original lender Country (if multiple countries) are filled-in; or
   - the number of Original lender LEIs is different from the number of Original lender countries (if multiple countries); or
   - only one country is reported; or
   - field has errors in format.</t>
  </si>
  <si>
    <t>When several SSPEs exist and they do not have the same country, please use this Box to complete to report the full list of EEA countries. 
";" separator should be used between each country. That may lead to repetition of the same country (IRELAND;ITALY;IRELAND;CZECHIA).
Field codes are highlighted in amber where:
   - both SSPE country and SSPE Country (if multiple countries) are filled-in; or
   - only one country is reported; or
   - field has errors in format.</t>
  </si>
  <si>
    <t>ESWATINI</t>
  </si>
  <si>
    <t>KOSOVO, REPUBLIC OF</t>
  </si>
  <si>
    <t>NETHERLANDS ANTILLES</t>
  </si>
  <si>
    <t>NORTH MACEDONIA</t>
  </si>
  <si>
    <t>PANAMA CANAL ZONE</t>
  </si>
  <si>
    <t>TAIWAN</t>
  </si>
  <si>
    <t>UNKNOWN</t>
  </si>
  <si>
    <t>Italy - Commissione Nazionale per le Societa e la Borsa (CONSOB)</t>
  </si>
  <si>
    <t>Belgium – Financial Services and Markets Authority (FSMA)</t>
  </si>
  <si>
    <t>Belgium – National Bank of Belgium</t>
  </si>
  <si>
    <t>Latvia – Financial &amp; Capital Market Commission (FKTK)</t>
  </si>
  <si>
    <t>Iceland Financial Supervisory Authority (FME)</t>
  </si>
  <si>
    <t>Italy - BANCA D'ITALIA (BDI)</t>
  </si>
  <si>
    <t>Box to complete should contain the concise explanation.
The field should be left blank when "Subject to severe clawbask" check-box is "N".
Field codes are highlighted in amber where:
   - field is left blank and "Subject to severe clawback" check-box is "Y"; or
   - field is not left blank and "Subject to severe clawback" check-box is "N"; or
   - field has errors in format.</t>
  </si>
  <si>
    <t>Box to complete may contain additional explanation.
Field should be left blank where "At least one payment at the time of transfer" for STSS32 is Confirmed.
Field codes are highlighted in amber where:
   - field is not left blank and "At least one payment at the time of transfer" is "Confirmed" for STSS32; or
   - field has errors in format.</t>
  </si>
  <si>
    <t>Only possible values in Field are:
- no exemption
- single instalment for revolving securitisations backed by exposures payable in a single instalment
- maturity of less than 1 year for revolving securitisations having a maturity of less than 1 year, including without limitation monthly payments on revolving credits
- N/A
The payment exemption should be consistent with the confirmation indicator populated for STSS32 indicating whether, at the time of transfer of the exposures, the debtors have made at least one payment pursuant to Article 20(12) of Regulation (EU) 2017/2402. 
Field codes are highlighted in amber where:
   -  "At least one payment at the time of transfer" is "Unconfirmed" for STSS32 and field is left blank or equal to "No exemption" or "N/A"; or
   -  "At least one payment at the time of transfer" is "Confirmed" for STSS32 and field is not left blank; or
   - field has errors in format.</t>
  </si>
  <si>
    <t>5299004GLEUX88BSNB74</t>
  </si>
  <si>
    <r>
      <t>See below corporate representation in "</t>
    </r>
    <r>
      <rPr>
        <b/>
        <sz val="11"/>
        <color theme="1"/>
        <rFont val="Calibri"/>
        <family val="2"/>
        <scheme val="minor"/>
      </rPr>
      <t>Description of the Portfolio - Warranties and Guarantees in relation to the Sale of the Purchased Lease Receivables</t>
    </r>
    <r>
      <rPr>
        <sz val="11"/>
        <color theme="1"/>
        <rFont val="Calibri"/>
        <family val="2"/>
        <scheme val="minor"/>
      </rPr>
      <t>":
The Seller warrants and guarantees that the Purchased Lease Receivables are originated in the ordinary course of the business of VWL pursuant to lease granting standards which also apply to leases which will not be securitised. In particular, VWL warrants and guarantees that it has in place (i) effective systems to apply its standard lease criteria for granting the Purchased Lease Receivables and (ii) processes for approving and, where relevant, amending, renewing and re-financing the Purchased Lease Receivables, in order to ensure that granting of the Purchased Lease Receivables is based on a thorough assessment of each Lessee's creditworthiness. 
Furthermore, VWL warrants and guarantees that the assessment of each Lessee's creditworthiness (i) will be performed on the basis of sufficient information, where appropriate obtained from the Lessee and, where necessary, on the basis of a consultation of the relevant database, and (ii) will be repeated before any significant increase in the total amount is granted after the conclusion of the lease, in combination with an update of the Lessee's financial information.
The Purchased Lease Receivables will not include Lease Receivables relating to:
(i) a Lessee who VWL considers as unlikely to pay its obligations to VWL and/or to a Lessee who is past due more than 90 days on any material credit obligation to VWL; or
(ii) a credit-impaired Lessee or guarantor who, on the basis of information obtained (i) from the Lessee of the relevant Lease Receivable, (ii) in the course of VWL's servicing of the Lease Receivables or VWL's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Purchased Lease Receivables to the Issuer;
(2) was, at the time of origination, where applicable, on a public credit registry of persons with adverse credit history or, where there is no such public credit registry, another credit registry that is available to VWL; or
(3) has a credit assessment or a credit score indicating that the risk of contractually agreed payments not being made is significantly higher than for comparable receivables held by VWL which are not securitised.
Furthermore, please refer to section: "</t>
    </r>
    <r>
      <rPr>
        <b/>
        <sz val="11"/>
        <color theme="1"/>
        <rFont val="Calibri"/>
        <family val="2"/>
        <scheme val="minor"/>
      </rPr>
      <t>Warranties and Guarantees in relation to the Sale of the Purchased Lease Receivables</t>
    </r>
    <r>
      <rPr>
        <sz val="11"/>
        <color theme="1"/>
        <rFont val="Calibri"/>
        <family val="2"/>
        <scheme val="minor"/>
      </rPr>
      <t>" of the Prospectus.</t>
    </r>
  </si>
  <si>
    <t>The Servicer further undertakes to disclose to the Noteholders without undue delay any material change to VWL's customary practices, which either refer to the similarity of the underwriting standards further specified in the Commission Delegated Regulation 2019/1851 or changes which materially affect the overall credit risk or expected average performance of the Portfolio.</t>
  </si>
  <si>
    <t>Not applicable as only lease receivables will be securitised.</t>
  </si>
  <si>
    <t>The  SSPE has not entered into derivative contracts except in the circumstances of interest rate hedging as referred to above.</t>
  </si>
  <si>
    <t>It is hereby confirmed that each of the requirements of Article 21(4) of Regulation (EU) 2017/2402 are met.</t>
  </si>
  <si>
    <r>
      <t>After an enforcement event the priority of payments will switch from non-sequential to sequential amortisation.  Please refer to clause 22.2(c) of the trust agreement as set out in the Prospectus.
Furthermore, please refer to the following definitions included in the Prospectus:
"</t>
    </r>
    <r>
      <rPr>
        <b/>
        <sz val="11"/>
        <color theme="1"/>
        <rFont val="Calibri"/>
        <family val="2"/>
        <scheme val="minor"/>
      </rPr>
      <t>Enforcement Event</t>
    </r>
    <r>
      <rPr>
        <sz val="11"/>
        <color theme="1"/>
        <rFont val="Calibri"/>
        <family val="2"/>
        <scheme val="minor"/>
      </rPr>
      <t>" means the event that (in the sole judgment of the Security Trustee) a Foreclosure Event has occurred and the Security Trustee has served an Enforcement Notice upon the Issuer.
"</t>
    </r>
    <r>
      <rPr>
        <b/>
        <sz val="11"/>
        <color theme="1"/>
        <rFont val="Calibri"/>
        <family val="2"/>
        <scheme val="minor"/>
      </rPr>
      <t>Foreclosure Event</t>
    </r>
    <r>
      <rPr>
        <sz val="11"/>
        <color theme="1"/>
        <rFont val="Calibri"/>
        <family val="2"/>
        <scheme val="minor"/>
      </rPr>
      <t>" means any of the following events:
(a) with respect to the Issuer an Insolvency Event occurs; or
(b) the Issuer defaults in the payment of any interest on the most senior Class of Notes when the same becomes due and payable, and such default continues for a period of five (5) Business Days; or
(c) the Issuer defaults in the payment of principal of any Note on the Legal Maturity Date.
It is understood that interest and principal on the Notes other than interest on the most senior Notes will not be due and payable on any Payment Date prior to the Legal Maturity Date except to the extent there are sufficient funds in the Available Distribution Amount to pay such amounts in accordance with the Order of Priority.
"</t>
    </r>
    <r>
      <rPr>
        <b/>
        <sz val="11"/>
        <color theme="1"/>
        <rFont val="Calibri"/>
        <family val="2"/>
        <scheme val="minor"/>
      </rPr>
      <t>Enforcement Notice</t>
    </r>
    <r>
      <rPr>
        <sz val="11"/>
        <color theme="1"/>
        <rFont val="Calibri"/>
        <family val="2"/>
        <scheme val="minor"/>
      </rPr>
      <t>" means a notice delivered by the Security Trustee on the Issuer upon the occurrence of a Foreclosure Event stating that the Security Trustee commences with the enforcement of the Security pursuant to the procedures set out in the relevant Security Documents.</t>
    </r>
  </si>
  <si>
    <t xml:space="preserve"> Interest and principal on the class A notes will be paid prior to interest and principal on the class B notes. Please refer to clause 22.2(c) of the trust agreement as set out in the Prospectus.</t>
  </si>
  <si>
    <r>
      <t>The Seller confirms compliance with article 21(7) of the Securitisation Regulation. 
After a Servicer Replacement Event, the Issuer is entitled to dismiss the Servicer by written notification and to appoint a new Servicer. The dismissal and the appointment of a new Servicer shall only become effective after the new Servicer has (i) taken over all the rights and obligations of the Servicer hereunder and (ii) agreed to indemnify and hold harmless the dismissed Servicer. However, the Servicer shall use best efforts that the appointment of the new Servicer shall become effective no later than three (3) months after the Servicer Replacement Event. The Issuer is entitled to transfer its right to dismiss the Servicer to the Security Trustee. The Servicer is obliged with respect to the Issuer, for the benefit of the Security Trustee by way of a third party beneficiary contract pursuant to section 328 of the German Civil Code, to hold the Security Trustee harmless from all procedures, claims, obligations and liabilities as well as all related costs, fees, damages claims and expenditures arising in the execution of the Security Trustee's duties or arising from an alleged fault in carrying out its duties except to the extent that any cost, expense, loss, claim, damage or liability arises out of or is incurred as a result of the negligence of the Security Trustee or the non-compliance by the Security Trustee with the provisions of the Transaction Documents. 
Please also refer to section: "</t>
    </r>
    <r>
      <rPr>
        <b/>
        <sz val="11"/>
        <color theme="1"/>
        <rFont val="Calibri"/>
        <family val="2"/>
        <scheme val="minor"/>
      </rPr>
      <t>Administration of the Purchased Receivables under the Servicing Agreemen</t>
    </r>
    <r>
      <rPr>
        <sz val="11"/>
        <color theme="1"/>
        <rFont val="Calibri"/>
        <family val="2"/>
        <scheme val="minor"/>
      </rPr>
      <t>t" of the Prospectus.
"</t>
    </r>
    <r>
      <rPr>
        <b/>
        <sz val="11"/>
        <color theme="1"/>
        <rFont val="Calibri"/>
        <family val="2"/>
        <scheme val="minor"/>
      </rPr>
      <t>Servicer Replacement Event</t>
    </r>
    <r>
      <rPr>
        <sz val="11"/>
        <color theme="1"/>
        <rFont val="Calibri"/>
        <family val="2"/>
        <scheme val="minor"/>
      </rPr>
      <t>" means the occurrence of any event described in paragraphs (a) to (d) below:
(a)	the Servicer fails to make any payment or deposit to be made by it to the Distribution Account and such failure to pay has not been remedied within five (5) Business Days after the earliest of (i) receipt by the Servicer of a written notice from Issuer of such failure to pay or (ii) the Servicer becoming aware of such failure to pay;
(b)	the Servicer fails to perform or observe in any material respect any material term, covenant or agreement hereunder applicable to it (other than as referred to in paragraphs (a) above) and such failure shall remain unremedied for sixty (60) days (or if such failure is not capable of remedy, in the Servicer's sole discretion, five Business Days) after receipt by the Servicer of written notice from the Issuer requiring the failure to be remedied, (which Servicer Replacement Event shall be deemed to occur only upon the last day of the relevant period);
(c)	any material written representation or warranty made by the Servicer in its capacity as such in the Servicing Agreement or any of the Transaction Documents proves to have been incorrect, in any material respect, when made or deemed to be made by reference to the facts and circumstances then subsisting (provided, that repurchase or exchange of a Receivable by VWL in accordance with the Receivables Purchase Agreement shall be deemed to remedy such circumstances with respect to such Receivable), and such incorrect representation or warranty shall remain unremedied for sixty (60) days (or, if such failure is not capable of remedy, in the Servicer's sole discretion, five Business Days) after receipt by the Servicer of written notice from the Issuer requiring the circumstances causing or responsible for such misrepresentation to be remedied (which Servicer Replacement Event shall be deemed to occur only upon the last day of the relevant period); or
(d)	the Servicer suffers a Servicer Insolvency Event; 
provided, however, that if a Servicer Replacement Event referred to under paragraph (a) to (c) above has occurred and was caused by an event beyond the reasonable control of the Servicer and if the respective delay or failure of performance is cured within a period of 150 days from the date on which the original failure to make payment, breach of term, covenant or agreement or breach of representation or warranty referred to under paragraph (a) to (c) occurred, a Servicer Replacement Event will be deemed not to have occurred.</t>
    </r>
  </si>
  <si>
    <r>
      <t>The Servicer confirms compliance with the Securitisation Regulation as it has the appropriate expertise in servicing the Lease Receivables (taking the EBA STS Guidelines Non-ABCP Securitisations into account ) and has a minimum of 5 years’ experience in servicing Lease Receivables and it has well documented and adequate policies, procedures and risk-management controls relating to the servicing of the Lease Receivables.  Please refer to the section: "</t>
    </r>
    <r>
      <rPr>
        <b/>
        <sz val="11"/>
        <color theme="1"/>
        <rFont val="Calibri"/>
        <family val="2"/>
        <scheme val="minor"/>
      </rPr>
      <t>Business Procedures of Volkswagen Leasing GmbH</t>
    </r>
    <r>
      <rPr>
        <sz val="11"/>
        <color theme="1"/>
        <rFont val="Calibri"/>
        <family val="2"/>
        <scheme val="minor"/>
      </rPr>
      <t>" of the Prospectus.</t>
    </r>
  </si>
  <si>
    <r>
      <t>The transaction documentation sets out in clear and consistent terms the treatment of problem lease receivables. A full description of the procedures is given in the Prospectus under the heading: "</t>
    </r>
    <r>
      <rPr>
        <b/>
        <sz val="11"/>
        <color theme="1"/>
        <rFont val="Calibri"/>
        <family val="2"/>
        <scheme val="minor"/>
      </rPr>
      <t>Business Procedures of Volkswagen Leasing GmbH"</t>
    </r>
    <r>
      <rPr>
        <sz val="11"/>
        <color theme="1"/>
        <rFont val="Calibri"/>
        <family val="2"/>
        <scheme val="minor"/>
      </rPr>
      <t>.</t>
    </r>
  </si>
  <si>
    <t>For the purposes of Article 7(1)(a) of the Securitisation Regulation, information on the Purchased Lease Receivables will be made available before pricing of the Notes and on a monthly basis the Servicer will make available information on the Purchased Lease Receivables and an investor report (such information to be provided simultaneously) in accordance with the Securitisation Regulation Disclosure Requirements via the Securitisation Repository.</t>
  </si>
  <si>
    <r>
      <t>Before pricing of the Notes, for the purpose of compliance with Article 22(1) of the Securitisation Regulation, the Servicer will make available to investors and potential investors information on static and dynamic historical default and loss performance, for a period of at least 5 years. In this regard, see the section "</t>
    </r>
    <r>
      <rPr>
        <b/>
        <sz val="11"/>
        <color theme="1"/>
        <rFont val="Calibri"/>
        <family val="2"/>
        <scheme val="minor"/>
      </rPr>
      <t>HISTORICAL PERFORMANCE DATA</t>
    </r>
    <r>
      <rPr>
        <sz val="11"/>
        <color theme="1"/>
        <rFont val="Calibri"/>
        <family val="2"/>
        <scheme val="minor"/>
      </rPr>
      <t>" of this Prospectus.</t>
    </r>
  </si>
  <si>
    <r>
      <t>Data is set out in section "</t>
    </r>
    <r>
      <rPr>
        <b/>
        <sz val="11"/>
        <rFont val="Calibri"/>
        <family val="2"/>
        <scheme val="minor"/>
      </rPr>
      <t>Historical Performance Data</t>
    </r>
    <r>
      <rPr>
        <sz val="11"/>
        <rFont val="Calibri"/>
        <family val="2"/>
        <scheme val="minor"/>
      </rPr>
      <t>" in the Prospectus.</t>
    </r>
  </si>
  <si>
    <r>
      <t>VWL is a financial services institution (Finanzdienstleistungsinstitut) according to §1 (1a) German Banking Act. As such, the Originator is supervised by BaFin as competent supervisory authority. As a precaution VWL performs the „Assessment of the borrower’s creditworthiness" with respect to lease contracts with consumers in accordance with paragraphs 1 to 4, point (a) of paragraph 5 and paragraph 6 of Article 18 of Directive 2014/17/EU as reflected in § 505 a and § 505 b German Civil Code (BGB). 
Please refer to the section "</t>
    </r>
    <r>
      <rPr>
        <b/>
        <sz val="11"/>
        <rFont val="Calibri"/>
        <family val="2"/>
        <scheme val="minor"/>
      </rPr>
      <t xml:space="preserve">BUSINESS AND ORGANISATION OF VOLKSWAGEN LEASING GMBH - </t>
    </r>
    <r>
      <rPr>
        <sz val="11"/>
        <rFont val="Calibri"/>
        <family val="2"/>
        <scheme val="minor"/>
      </rPr>
      <t>Incorporation, Registered Office and Purpose" in the Prospectus.</t>
    </r>
  </si>
  <si>
    <t>VWL as originator and servicer hereby confirms that it is responsible for compliance with Article 22(3) of the Securitisation Regulation.</t>
  </si>
  <si>
    <t xml:space="preserve">  Pursuant to condition 12(5) of each class of notes the provisions of the German Debenture Act apply to such Notes, which provides for timely resolutions of the noteholders.</t>
  </si>
  <si>
    <t>For the purposes of Article 7 and Article 22 of the Securitisation Regulation the Servicer (on behalf of the Seller as the originator for the purposes of the Securitisation Regulation) confirms and (where applicable) will make available the necessary information.</t>
  </si>
  <si>
    <r>
      <t>It is hereby confirmed that credit-granting is done on the basis of sound and well-defined criteria and clearly established processes for approving, amending, renewing and financing credits and that we have effective systems in place to apply such processes in accordance with Article 9 of Securitisation Regulation. 
Please refer to section "</t>
    </r>
    <r>
      <rPr>
        <b/>
        <sz val="11"/>
        <rFont val="Calibri"/>
        <family val="2"/>
        <scheme val="minor"/>
      </rPr>
      <t>Warranties and Guarantees in relation to the Sale of the Purchased Lease Receivables</t>
    </r>
    <r>
      <rPr>
        <sz val="11"/>
        <rFont val="Calibri"/>
        <family val="2"/>
        <scheme val="minor"/>
      </rPr>
      <t>"  in the Prospectus.
VWL warrants and guarantees that the Purchased Lease Receivables are originated in the ordinary course of the business of VWL pursuant to lease granting standards which also apply to leases which will not be securitised. In particular, VWL warrants and guarantees that it has in place (i) effective systems to apply its standard lease criteria for granting the Purchased Lease Receivables and (ii) processes for approving and, where relevant, amending, renewing and re-financing the Purchased Lease Receivables, in order to ensure that granting of the Purchased Lease Receivables is based on a thorough assessment of each Lessee's creditworthiness. Furthermore, VWL warrants and guarantees that the assessment of each Lessee's creditworthiness (i) will be performed on the basis of sufficient information, where appropriate obtained from the Lessee and, where necessary, on the basis of a consultation of the relevant database, and (ii) will be repeated before any significant increase in the total amount is granted after the conclusion of the lease, in combination with an update of the Lessee's financial information.</t>
    </r>
  </si>
  <si>
    <t xml:space="preserve">Credit granting as referred to in Article 27(3)(a) of Securitisation Regulation is subject to supervision by the German Federal Financial Supervisory Authority (BaFin) </t>
  </si>
  <si>
    <r>
      <t>One of the main purposes of the Seller for the last five decades has been the origination and underwriting of lease receivables of a similar nature to those securitised under this Transaction. The members of its management body and the senior staff of the Seller have adequate knowledge and skills in originating and underwriting lease receivables, similar to the lease receivables included in the Portfolio, gained through years of practice and continuing education. The members of the management body and the Sellers senior staff have been appropriately involved within the governance structure of the functions of originating and underwriting of the Portfolio. 
Please refer to the section "</t>
    </r>
    <r>
      <rPr>
        <b/>
        <sz val="11"/>
        <color theme="1"/>
        <rFont val="Calibri"/>
        <family val="2"/>
        <scheme val="minor"/>
      </rPr>
      <t>Origination, Servicing and Securitisation Expertise</t>
    </r>
    <r>
      <rPr>
        <sz val="11"/>
        <color theme="1"/>
        <rFont val="Calibri"/>
        <family val="2"/>
        <scheme val="minor"/>
      </rPr>
      <t xml:space="preserve">" in the Prospectus.
</t>
    </r>
  </si>
  <si>
    <t>The interest hedge swap documentation is based on the ISDA market standard.</t>
  </si>
  <si>
    <t>For the purposes of Article 7 and Article 22 of the Securitisation Regulation the Servicer (on behalf of the Seller as the originator for the purposes of the Securitisation Regulation) confirms and (where applicable) will make available the following information:
(a) Before pricing of the Notes and within 15 days of the Closing Date, for the purposes of compliance with Article 22(5) and Article 7(1)(b) of the Securitisation Regulation, the Servicer will make available certain Transaction Documents and the Prospectus. It is not possible to make final documentation available before pricing of the Notes and so the Servicer has made available the Prospectus and drafts of the Trust Agreement, Security Assignment Deed, Agency Agreement, Account Agreement, Receivables Purchase Agreement, Servicing Agreement, Data Protection Trust Agreement, Subordinated Loan Agreement and template Swap Agreement via the Securitisation Repository. 
(b) Before pricing of the Notes in initial form and on or around the Closing Date in final form, for the purposes of compliance with Article 7(1)(d) of the Securitisation Regulation, the Servicer will make available a STS notification referred to in Article 27 of the Securitisation Regulation via the Securitisation Repository.</t>
  </si>
  <si>
    <t>STS Verification International GmbH ("SVI")</t>
  </si>
  <si>
    <r>
      <t>The Seller confirms that the Purchased Lease Receivables are free of defences, whether pre-emptory or otherwise (</t>
    </r>
    <r>
      <rPr>
        <i/>
        <sz val="11"/>
        <rFont val="Calibri"/>
        <family val="2"/>
        <scheme val="minor"/>
      </rPr>
      <t>Einwendungen oder Einreden</t>
    </r>
    <r>
      <rPr>
        <sz val="11"/>
        <rFont val="Calibri"/>
        <family val="2"/>
        <scheme val="minor"/>
      </rPr>
      <t>) for the agreed term of the Lease Contract as well as free from rights of third parties and that the Lessees in particular have no set-off claim. Please see section: "</t>
    </r>
    <r>
      <rPr>
        <b/>
        <sz val="11"/>
        <rFont val="Calibri"/>
        <family val="2"/>
        <scheme val="minor"/>
      </rPr>
      <t>Warranties and Guarantees in relation to the Sale of the Purchased Lease Receivable</t>
    </r>
    <r>
      <rPr>
        <sz val="11"/>
        <rFont val="Calibri"/>
        <family val="2"/>
        <scheme val="minor"/>
      </rPr>
      <t>s", Criterion (e) of the Prospectus.</t>
    </r>
  </si>
  <si>
    <r>
      <t>Pursuant to Article 1 of Delegated Regulation (EU) 2019/1851, as amended, (the "</t>
    </r>
    <r>
      <rPr>
        <b/>
        <sz val="11"/>
        <color theme="1"/>
        <rFont val="Calibri"/>
        <family val="2"/>
        <scheme val="minor"/>
      </rPr>
      <t>Homogeneity RTS</t>
    </r>
    <r>
      <rPr>
        <sz val="11"/>
        <color theme="1"/>
        <rFont val="Calibri"/>
        <family val="2"/>
        <scheme val="minor"/>
      </rPr>
      <t>") the Lease Receivables of the portfolio  (i) have been underwritten according to similar underwriting standards which apply similar approaches to the assessment of credit risk associated with the Lease Receivables and without prejudice to Article 9(1) of the Securitisation Regulation, (ii) are serviced according to similar servicing procedures with respect to monitoring, collection and administration of  Lease Receivables, (iii)  fall within the same asset category of auto loans and leases and (iv) in accordance with Article 3(5)(b) of the Homogeneity RTS the Lessees, if they are corporate entities have their registered office or, if they are individuals have their place of residence in Germany, i.e. the Lease Receivables are homogeneous with reference to at least one homogeneity factor. Please see section: "</t>
    </r>
    <r>
      <rPr>
        <b/>
        <sz val="11"/>
        <color theme="1"/>
        <rFont val="Calibri"/>
        <family val="2"/>
        <scheme val="minor"/>
      </rPr>
      <t>Warranties and Guarantees in relation to the Sale of the Purchased Lease Receivables", Criterio</t>
    </r>
    <r>
      <rPr>
        <sz val="11"/>
        <color theme="1"/>
        <rFont val="Calibri"/>
        <family val="2"/>
        <scheme val="minor"/>
      </rPr>
      <t>n (k) of the Prospectus.
Furthermore, the Seller hereby confirms that the underlying exposures do not contain any transferable securities for purposes of Article 20(8) of the Securitisation Regulation.</t>
    </r>
  </si>
  <si>
    <t>The Seller hereby confirms that the underlying exposures do not contain any securitisation position. The underlying exposures exclusively consist of automotive lease receivables.</t>
  </si>
  <si>
    <r>
      <t>Pursuant to the warranties and guarantees given by the Seller under the Receivables Purchase Agreement the Purchased Lease Receivables will not include Lease Receivables relating to: (i) a Lessee who the Seller considers as unlikely to pay its obligations to VWL and/or to a Lessee who is past due more than 90 days on any material credit obligation to the Seller ; or (ii) a credit-impaired Lessee or guarantor who, on the basis of information obtained (i) from the Lessee of the relevant Lease Receivable, (ii) in the course of the Seller's servicing of the Lease Receivables or the Seller's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Purchased Lease Receivables to the Issuer; (2) was, at the time of origination, where applicable, on a public credit registry of persons with adverse credit history or, where there is no such public credit registry, another credit registry that is available tothe Seller; or (3) has a credit assessment or a credit score indicating that the risk of contractually agreed payments not being made is significantly higher than for comparable receivables held bythe Seller  which are not securitised and  that no Purchased Lease Receivable was overdue. 
Please referto section: "</t>
    </r>
    <r>
      <rPr>
        <b/>
        <sz val="11"/>
        <color theme="1"/>
        <rFont val="Calibri"/>
        <family val="2"/>
        <scheme val="minor"/>
      </rPr>
      <t>Warranties and Guarantees in relation to the Sale of the Purchased Lease Receivables</t>
    </r>
    <r>
      <rPr>
        <sz val="11"/>
        <color theme="1"/>
        <rFont val="Calibri"/>
        <family val="2"/>
        <scheme val="minor"/>
      </rPr>
      <t>", criteria (s) of the Prospectus.</t>
    </r>
  </si>
  <si>
    <r>
      <t xml:space="preserve">The transaction documentation does not include provision that requires automatic liquidation of the receivables at market value. Furthermore, please refer to the following statement in clause 17.3 of the Trust Agreement as set out in the Prospectus:
</t>
    </r>
    <r>
      <rPr>
        <b/>
        <sz val="11"/>
        <color theme="1"/>
        <rFont val="Calibri"/>
        <family val="2"/>
        <scheme val="minor"/>
      </rPr>
      <t xml:space="preserve">
</t>
    </r>
    <r>
      <rPr>
        <b/>
        <i/>
        <sz val="11"/>
        <color theme="1"/>
        <rFont val="Calibri"/>
        <family val="2"/>
        <scheme val="minor"/>
      </rPr>
      <t>For the avoidance of doubt, upon the occurrence of an Enforcement Event, the Security Trustee is not automatically required to liquidate the Purchased Lease Receivables at market value.</t>
    </r>
  </si>
  <si>
    <r>
      <t>The Seller confirms compliance with Article 21(7) of the Securitisation Regulation. 
Events of default under the Swap Agreement applicable to the Issuer are limited to, and (among other things) events of default applicable to the Swap Counterparty include, the following:
(1)	failure to make a payment under the Swap Agreement when due, if such failure is not remedied within three Business Days of notice of such failure being given; or
(2)	the occurrence of certain bankruptcy and insolvency events.
Termination events under the Swap Agreement include, among other things, the following:
(1)	illegality of the transactions contemplated by the Swap Agreement; or
(2)	an Enforcement Event under the Trust Agreement occurs or any Clean-Up Call or prepayment in full, but not in part, of the Notes occurs; or
(3)	failure of the Swap Counterparty to maintain its credit rating at certain levels required by the Swap Agreement, which failure may not constitute a termination event if (in the time set forth in the applicable Swap Agreement) the Swap Counterparty:
(i)	posts an amount of collateral (in the form of cash and/or securities) as set forth in the Swap Agreement; or
(ii)	obtains a guarantee from an institution with an acceptable rating; or
(iii)	transfers its rights and obligations under the Swap Agreement to an Eligible Swap Counterparty.
Upon the occurrence of any event of default or termination event specified in the Swap Agreement, the non-defaulting party, an affected party or the party which is not the affected party (as the case may be, depending on the termination event) may, after a period of time set forth in the Swap Agreement, elect to terminate the Swap Agreement. If the Swap Agreement is terminated due to an event of default or a termination event, a Swap Termination Payment may be due to the Swap Counterparty by the Issuer out of its available funds. The amount of any such Swap Termination Payment may be based on the actual cost or market quotations of the cost of entering into a similar swap transaction or such other methods as may be required under the Swap Agreement, in each case in accordance with the procedures set forth in the Swap Agreement. Any such Swap Termination Payment could, if market rates or other conditions have changed materially, be substantial. Under certain circumstances, Swap Termination Payments required to be made by the Issuer to a Swap Counterparty will rank higher in priority than all payments on the Notes. In such event, the Purchased Lease Receivables and the General Cash Collateral Amount may be insufficient to make the required payments on the Notes and the Noteholders may experience delays and/or reductions in the interest and principal payments on the Notes. If a Swap Termination Payment is due to the Swap Counterparty, any Swap Replacement Proceeds shall to the extent of that Swap Termination Payment be paid directly to the Swap Counterparty causing the event of default or termination event without regard to the Order of Priority as specified in the Swap Agreement. 
The Swap Counterparty may, at its own cost, transfer its obligations under the Swap Agreement to a third party which is an Eligible Swap Counterparty. There can be no assurance that the credit quality of the replacement Swap Counterparty will ultimately prove as strong as that of the original Swap Counterparty. Any Swap Termination Payments exceeding Swap Replacement Proceeds will be paid to such Swap Counterparty in accordance with the Order of Priority.
Please refer to section: "</t>
    </r>
    <r>
      <rPr>
        <b/>
        <sz val="11"/>
        <color theme="1"/>
        <rFont val="Calibri"/>
        <family val="2"/>
        <scheme val="minor"/>
      </rPr>
      <t>Swap Agreements and Swap Counterparty</t>
    </r>
    <r>
      <rPr>
        <sz val="11"/>
        <color theme="1"/>
        <rFont val="Calibri"/>
        <family val="2"/>
        <scheme val="minor"/>
      </rPr>
      <t>" in the Prospectus.</t>
    </r>
  </si>
  <si>
    <r>
      <t xml:space="preserve">The Seller will whilst any of the Notes remain outstanding retain for the life of the Transaction a material net economic interest of not less than 5 per cent. with respect to the Transaction in accordance with Article 6(3)(c) of the Securitisation Regulation and undertakes that it will not reduce, hedge or otherwise mitigate its credit exposure to the material net economic interest for the purposes of Article 6(1) of the Securitisation Regulation and Article 12 of the Commission Delegated Regulation (EU) 2023/2175 of 7 July 2023 specifying the risk retention requirements pursuant to the Securitisation Regulation and, pursuant to Article 43(7) of the Securitisation Regulation, provided that the level of retention may reduce over time in compliance with Article 10 (2) of the Commission Delegated Regulation (EU) 2023/2175 of 7 July 2023. As at the Closing Date, such interest will, in accordance with Article 6(3)(c) of the Securitisation Regulation and Article 6 of Commission Delegated Regulation (EU) 2023/2175 of 7 July 2023, be comprised of an interest in randomly selected exposures equivalent to no less than 5 per cent. of the nominal value of the securitised  securitised in the Transaction.
Please also refer to section: </t>
    </r>
    <r>
      <rPr>
        <b/>
        <sz val="11"/>
        <color theme="1"/>
        <rFont val="Calibri"/>
        <family val="2"/>
        <scheme val="minor"/>
      </rPr>
      <t>"Risk retention and due diligence requirements</t>
    </r>
    <r>
      <rPr>
        <sz val="11"/>
        <color theme="1"/>
        <rFont val="Calibri"/>
        <family val="2"/>
        <scheme val="minor"/>
      </rPr>
      <t>" of the Prospectus.</t>
    </r>
  </si>
  <si>
    <t>The cash flow model will be available on Bloomberg and on Intex.</t>
  </si>
  <si>
    <t>The selection of the leased receivables is made on basis of the Warranties and Guarantees. As a result, an active portfolio management is not feasible. As provided by the Securitisation Regulation, the lease receivables can be replaced if those have violated the eligibilty criteria but this is not considered to be an active portfolio management in accordance with the Securitisation Regulation.</t>
  </si>
  <si>
    <r>
      <t>The Seller confirms compliance with article 21(7) of the Securitisation Regulation. Please refer to the following references in the Prospectus: 
- Section: "</t>
    </r>
    <r>
      <rPr>
        <b/>
        <sz val="11"/>
        <color theme="1"/>
        <rFont val="Calibri"/>
        <family val="2"/>
        <scheme val="minor"/>
      </rPr>
      <t>Swap Agreements</t>
    </r>
    <r>
      <rPr>
        <sz val="11"/>
        <color theme="1"/>
        <rFont val="Calibri"/>
        <family val="2"/>
        <scheme val="minor"/>
      </rPr>
      <t>"; 
- Section: "</t>
    </r>
    <r>
      <rPr>
        <b/>
        <sz val="11"/>
        <color theme="1"/>
        <rFont val="Calibri"/>
        <family val="2"/>
        <scheme val="minor"/>
      </rPr>
      <t>Administration of the Purchased Receivables under the Servicing Agreement</t>
    </r>
    <r>
      <rPr>
        <sz val="11"/>
        <color theme="1"/>
        <rFont val="Calibri"/>
        <family val="2"/>
        <scheme val="minor"/>
      </rPr>
      <t>"; 
- Section: "</t>
    </r>
    <r>
      <rPr>
        <b/>
        <sz val="11"/>
        <color theme="1"/>
        <rFont val="Calibri"/>
        <family val="2"/>
        <scheme val="minor"/>
      </rPr>
      <t>IMPORTANT TRANSACTION DOCUMENTS AND TRANSACTION FEATURES  - Account Agreement</t>
    </r>
    <r>
      <rPr>
        <sz val="11"/>
        <color theme="1"/>
        <rFont val="Calibri"/>
        <family val="2"/>
        <scheme val="minor"/>
      </rPr>
      <t>"</t>
    </r>
  </si>
  <si>
    <t>Confirmation and detailed explanation as to the homogeneity of the pool of underlying exposures backing the securitisation pursuant to  Article 20(8) of Regulation (EU) 2017/2402. For that purpose, include a reference to the EBA RTS on homogeneity (Commission Delegated Regulation (EU) 2019/1851, and explain in detail how each of the conditions specified in the Article 1 of that Delegated Regulation are met.</t>
  </si>
  <si>
    <t>A detailed explanation as to the homogeneity of the pool of underlying exposures backing the securitisation. For that purpose, include a reference to the EBA RTS on homogeneity (Commission Delegated Regulation (EU) 2019/1851, and explain in detail how each of the conditions specified in the Article 1 of that Delegated Regulation are met.</t>
  </si>
  <si>
    <t>Confirmation that a sample of the underlying exposures was subject to external verification prior to the issuance of the securities by an appropriate and independent party.  Please refer to the following statement in the Prospectus:
For the purpose of compliance with Article 22(2) of the Securitisation Regulation, the Servicer confirms that a sample of Lease Contracts has been externally verified by an appropriate and independent party prior to the date of this Prospectus (see also the section "Description of the Lease Contracts, Lease Receivables, Leased Vehicles and Lessees as at the Cut-Off Date") (as well as an agreed upon procedures review, amongst other things, of the conformity of the Lease Contracts in the Portfolio with certain of the Warranties and Guarantees in relation to the Sale of the Purchased Lease Receivables (where applicable)). For the purposes of the verification a confidence level of at least 95% was applied. The Servicer confirms no significant adverse findings have been found. The independent party has also performed agreed upon procedures on the data included in the stratification tables in the section "Description of the Lease Contracts, Lease Receivables, Leased Vehicles and Lessees as at the Cut-Off Date" in order to verify that the stratification tables are accurate. The Servicer confirms no significant adverse findings have been found. Based on the review by the independent party, the Servicer confirms that to the best of its knowledge such information is accurate and in accordance with the facts and does not omit anything likely to affect its import.</t>
  </si>
  <si>
    <r>
      <t>The Seller hereby confirms that at the time of transfer each lessee has made at least two payments. Pursuant to the warranties and guarantees given by the Seller under the Receivables Purchase Agreement on the Cut-Off Date at least two (2) lease instalments will have been paid in respect of each of the Lease Contracts and that the Lease Contracts require substantially equal monthly payments to be made within 72 months of the date of origination of the Lease Contract. 
Please refer to section: "</t>
    </r>
    <r>
      <rPr>
        <b/>
        <sz val="11"/>
        <color theme="1"/>
        <rFont val="Calibri"/>
        <family val="2"/>
        <scheme val="minor"/>
      </rPr>
      <t>Warranties and Guarantees in relation to the Sale of the Purchased Lease Receivable</t>
    </r>
    <r>
      <rPr>
        <sz val="11"/>
        <color theme="1"/>
        <rFont val="Calibri"/>
        <family val="2"/>
        <scheme val="minor"/>
      </rPr>
      <t>s", criterion (l) of the Prospectus.</t>
    </r>
  </si>
  <si>
    <r>
      <t>The Lease Receivables transferred by the Seller to the SPV have to fulfill several selection criteria which are warranted and guaranteed by the Seller.                                                                                                                                                                                                                                     Please refer to the following  section of the Prospectus: "</t>
    </r>
    <r>
      <rPr>
        <b/>
        <sz val="11"/>
        <color theme="1"/>
        <rFont val="Calibri"/>
        <family val="2"/>
        <scheme val="minor"/>
      </rPr>
      <t>Warranties and Guarantees in relation to the Sale of the Purchased Lease Receivables</t>
    </r>
    <r>
      <rPr>
        <sz val="11"/>
        <color theme="1"/>
        <rFont val="Calibri"/>
        <family val="2"/>
        <scheme val="minor"/>
      </rPr>
      <t>". 
VWL as Seller warrants and guarantees with respect to the Purchased Lease Receivables which are 
transferred under the authority granted by the VCL Master Security Trustee and VCL Master, acting for and on behalf of its Compartment 1, under the Receivables Purchase Agreement in the form of a separate guarantee undertaking pursuant to section 311(1) of the German Civil Code (Bürgerliches Gesetzbuch) that as of the Cut-off Date the following selection criteria have been fulfilled (for the avoidance of doubt when 
applying the selection criteria below the Purchased Lease Receivables have not been selected to the 
detriment of the investors): 
(a)	that the Lease Contracts are legally valid and binding agreements;
(b)	that the Purchased Lease Receivables are denominated, payable in Euro and assignable;
(c)	that the Leased Vehicles under the Lease Contracts (i) are existing and (ii) are situated (belegen) in Germany based on the assumption that (ii) is fulfilled if the Lessee (Leasingnehmer) is resident in Germany;
(d)	that it may (subject to the provisions set out in clause 2.2 (Purchase agreement concerning the Purchased Lease Receivables) of the Receivables Purchase Agreement) dispose of the Purchased Lease Receivables free from rights of third parties;
(e)	that the Purchased Lease Receivables are free of defences, whether pre-emptory or otherwise (Einwendungen oder Einreden) for the agreed term of the Lease Contract as well as (subject to the provisions set out in clause 2.2 (Purchase agreement concerning the Purchased Lease Receivables) of the Receivables Purchase Agreement) free from rights of third parties and that the Lessees in particular have no set-off claim;
(f)	that no Purchased Lease Receivable was overdue;
(g)	that the status and enforceability of the Purchased Lease Receivables is not impaired due to warranty claims or any other rights (including claims which may be set off) of the Lessees (even if the Issuer knew or could have known of the existence of such defences or rights on the Cut-Off Date);
(h)	that none of the Lessees is an Affiliate of Volkswagen AG, Familie Porsche Stuttgart and Familie Piech Salzburg Gruppe;
(i)	that (according to VWL's records) terminations of the Lease Contracts have not occurred and are not pending;
(j)	that the Lease Contracts shall be governed by the laws of Germany;
(k)	that the Lease Contracts have been entered into exclusively with Lessees which, if they are corporate entities have their registered office or, if they are individuals have their place of residence in Germany;
(l)	that on the Cut-Off Date at least two (2) lease instalments have been paid in respect of each of the Lease Contracts and that the Lease Contracts require substantially equal monthly payments to be made within 72 months of the date of origination of the Lease Contract;
(m)	that the total amount of Purchased Lease Receivables assigned hereunder resulting from Lease Contracts with one and the same Lessee will not exceed 0.5% of the Aggregate Discounted Receivables Balance in respect of any single Lessee at the Cut-Off Date;
(n)	that the acquisition of the Leased Vehicles by VWL is financed in compliance with the requirements of section 108 (1), 2nd sentence of the German Insolvency Code (Insolvenzordnung);
(o)	the percentage of the Discounted Receivables Balance generated under the Lease Contracts for non-VW group (Volkswagen, Audi, SEAT, Skoda or Volkswagen Nutzfahrzeuge) vehicles will not exceed 5 % of the Aggregate Cut-Off Date Discounted Receivables Balance;
(p)	that, subject to the provisions set out in clause 2.2 (Purchase agreement concerning the Purchased Lease Receivables) of the Receivables Purchase Agreement, it may freely dispose of title to the Leased Vehicles and that no third-party's rights prevent such dispositions;
(q)	that (according to VWL's records) no insolvency proceedings according to the Applicable Insolvency Law have been initiated against any of the Lessees during the term of the Lease Contracts up to the last day of the month preceding the Closing Date;
(r)	that the Lease Receivables assigned do not represent a separately conducted business or business segment of VWL;
(s)	the Purchased Lease Receivables will not include Lease Receivables relating to:
(i)	a Lessee who VWL considers as unlikely to pay its obligations to VWL and/or to a Lessee who is past due more than 90 days on any material credit obligation to VWL; or
(ii)	a credit-impaired Lessee or guarantor who, on the basis of information obtained (i) from the Lessee of the relevant Lease Receivable, (ii) in the course of VWL's servicing of the Lease Receivables or VWL's risk management procedures, or (iii) from a third party,
(1)	has been declared insolvent or had a court grant his creditors a final non-appealable right of enforcement or material damages as a result of a missed payment within three years prior to the date of origination or has undergone a debt-restructuring process with regard to his non-performing exposures within three years prior to the date of transfer of the Purchased Lease Receivables to the Issuer;
(2)	was, at the time of origination, where applicable, on a public credit registry of persons with adverse credit history or, where there is no such public credit registry, another credit registry that is available to VWL; or
(3)	has a credit assessment or a credit score indicating that the risk of contractually agreed payments not being made is significantly higher than for comparable receivables held by VWL which are not securitised; and
(t)	none of the Lessees has exercised its right of revocation, if any.</t>
    </r>
  </si>
  <si>
    <t>5299004GLEUX88BSNB74N202604</t>
  </si>
  <si>
    <r>
      <t>Interest rate for each class of notes will be the EURIBOR rate for one month Euro deposits plus a specific margin. 
Please refer to Condition 7(3)  (</t>
    </r>
    <r>
      <rPr>
        <i/>
        <sz val="11"/>
        <rFont val="Calibri"/>
        <family val="2"/>
        <scheme val="minor"/>
      </rPr>
      <t xml:space="preserve">Payments of Interest) </t>
    </r>
    <r>
      <rPr>
        <sz val="11"/>
        <rFont val="Calibri"/>
        <family val="2"/>
        <scheme val="minor"/>
      </rPr>
      <t>of each class of notes in the Prospectus.</t>
    </r>
  </si>
  <si>
    <r>
      <t>The Seller confirms compliance with Article 21(7) of the Securitisation Regulation. 
Should the Cash Collateral Account Bank or the Distribution Account Bank (together the "</t>
    </r>
    <r>
      <rPr>
        <b/>
        <sz val="11"/>
        <color theme="1"/>
        <rFont val="Calibri"/>
        <family val="2"/>
        <scheme val="minor"/>
      </rPr>
      <t>Account Bank</t>
    </r>
    <r>
      <rPr>
        <sz val="11"/>
        <color theme="1"/>
        <rFont val="Calibri"/>
        <family val="2"/>
        <scheme val="minor"/>
      </rPr>
      <t xml:space="preserve">") cease to have the Account Bank Required Ratings or fail to maintain an Account Bank Required Guarantee, the Account Bank shall within sixty (60) days, at its own cost, do one of the following: (i) transfer any amount standing to the credit of any Account to an Eligible Collateral Bank which shall be appointed by the Issuer within the sixty (60) calendar day period referred to above (and the Issuer undertakes to the Security Trustee to take such action) and notified to the Account Bank, or (ii) find an irrevocable and unconditional guarantor providing the Account Bank Required Guarantee, or (iii) take any other action in order to maintain the rating of the Notes or to restore the rating of the Notes or such other rating or ratings as may be agreed by the relevant Rating Agency from time to time as would maintain the then current ratings of the Notes                                                                                                                                                                                                                                                                                                                                                                                                        "Account Bank Required Guarantee" means a guarantee provided to the Account Bank by a party with ratings, solicited or unsolicited, of at least: 
(a)	either:
(i)	a long-term unsecured, unguaranteed and unsubordinated debt obligations rating of "A" from DBRS, or
(ii)	a DBRS Critical Obligations Rating of "A (high)" in respect of the relevant entity, or 
(iii)	if a public or private rating from DBRS is not available, a DBRS Equivalent Rating with respect to the relevant entity's capacity for timely payment of financial commitments equal to a long-term rating for unsecured and unguaranteed debt of at least "A" from DBRS, and
(b)	either
(i)	for a counterparty having a resolution counterparty rating, a long-term issuer credit rating of at least "BBB" from S&amp;P Global, or
(ii)	for a counterparty not having a resolution counterparty rating, a long-term issuer credit rating of at least "A" from S&amp;P Global.
"Account Bank Required Ratings" means ratings, solicited or unsolicited of at least: 
(a)	either:
(i)	a long-term unsecured, unguaranteed and unsubordinated debt obligations rating of "A" from DBRS, or
(iii)	a DBRS Critical Obligations Rating of "A (high)" in respect of the relevant entity, or 
(iv)	if a public or private rating from DBRS is not available, a DBRS Equivalent Rating with respect to the relevant entity's capacity for timely payment of financial commitments equal to a long-term rating for unsecured and unguaranteed debt of at least "A" from DBRS, and
(b)	a long-term issuer credit rating of "BBB" from S&amp;P Global.
</t>
    </r>
  </si>
  <si>
    <r>
      <t>The Priority of Payments is set out in clause 22.2 of the Trust Agreement as set out in the Prospectus. The Priority of Payments will switch from non-sequential to sequential upon the occurrence of a Enforcement Event.
"</t>
    </r>
    <r>
      <rPr>
        <b/>
        <sz val="11"/>
        <color theme="1"/>
        <rFont val="Calibri"/>
        <family val="2"/>
        <scheme val="minor"/>
      </rPr>
      <t>Enforcement Event</t>
    </r>
    <r>
      <rPr>
        <sz val="11"/>
        <color theme="1"/>
        <rFont val="Calibri"/>
        <family val="2"/>
        <scheme val="minor"/>
      </rPr>
      <t>" means the event that (in the sole judgment of the Security Trustee) a Foreclosure Event has occurred and the Security Trustee has served an Enforcement Notice upon the Issuer.
"</t>
    </r>
    <r>
      <rPr>
        <b/>
        <sz val="11"/>
        <color theme="1"/>
        <rFont val="Calibri"/>
        <family val="2"/>
        <scheme val="minor"/>
      </rPr>
      <t>Enforcement Notice</t>
    </r>
    <r>
      <rPr>
        <sz val="11"/>
        <color theme="1"/>
        <rFont val="Calibri"/>
        <family val="2"/>
        <scheme val="minor"/>
      </rPr>
      <t>" means a notice delivered by the Security Trustee on the Issuer upon the occurrence of a Foreclosure Event stating that the Security Trustee commences with the enforcement of the Security pursuant to the procedures set out in the relevant Security Documents.
"</t>
    </r>
    <r>
      <rPr>
        <b/>
        <sz val="11"/>
        <color theme="1"/>
        <rFont val="Calibri"/>
        <family val="2"/>
        <scheme val="minor"/>
      </rPr>
      <t>Foreclosure Event</t>
    </r>
    <r>
      <rPr>
        <sz val="11"/>
        <color theme="1"/>
        <rFont val="Calibri"/>
        <family val="2"/>
        <scheme val="minor"/>
      </rPr>
      <t>" means any of the following events:
(a) with respect to the Issuer an Insolvency Event occurs; or
(b) the Issuer defaults in the payment of any interest on the most senior Class of Notes when the same becomes due and payable, and such default continues for a period of five (5) Business Days; or
(c) the Issuer defaults in the payment of principal of any Note on the Legal Maturity Date.
It is understood that interest and principal on the Notes other than interest on the most senior Notes will not be due and payable on any Payment Date prior to the Legal Maturity Date except to the extent there are sufficient funds in the Available Distribution Amount to pay such amounts in accordance with the Order of Priority.</t>
    </r>
  </si>
  <si>
    <t>CSSF-Reference Number: C-033076</t>
  </si>
  <si>
    <t>2026-10-21</t>
  </si>
  <si>
    <t>VCL 49</t>
  </si>
  <si>
    <t>Compliance with the STS-Criteria was confirmed by the authorised third party firm STS Verification International GmbH ("SVI") on 26 October 2026</t>
  </si>
  <si>
    <r>
      <t>Under clauses 2 and 3 of the Receivables Purchase Agreement the Issuer will purchase and accept the assignment of the Lease Receivables and any pertaining security and rights from the Seller  (Volkswagen Leasing GmbH)  and such purchase and assignment will be enforceable against the Seller and third parties of the Seller, subject to any applicable bankruptcy laws or similar laws affecting the rights of creditors as set forth in the legal opinion intended to be issued by Hogan Lovells Cadwalader International LLP, a reputable law firm with broad experience in the field of securitisations, on the Closing Date. This legal opinion confirms such enforceability and that any applicable laws under the German Insolvency Act do not contain severe clawback provisions as referred to in the Securitisation Regulation.For a further explanation, reference is made to section: "</t>
    </r>
    <r>
      <rPr>
        <b/>
        <sz val="11"/>
        <rFont val="Calibri"/>
        <family val="2"/>
        <scheme val="minor"/>
      </rPr>
      <t>The Purchased Lease Receivables under the Receivables Purchase Agreement</t>
    </r>
    <r>
      <rPr>
        <sz val="11"/>
        <rFont val="Calibri"/>
        <family val="2"/>
        <scheme val="minor"/>
      </rPr>
      <t>" of the Prospectus.</t>
    </r>
  </si>
  <si>
    <t>Volkswagen Leasing GmbH</t>
  </si>
  <si>
    <r>
      <t xml:space="preserve">The Swap Agreement
Under the Swap Agreement the Issuer will undertake to pay to the Swap Counterparty on each Payment Date an amount equal to the amount of interest on the nominal amount of the Class A Notes outstanding on each Payment Date, calculated on the basis of a fixed rate of interest of [●] per cent. per annum on the basis of 30/360. The Swap Counterparty will undertake to pay to the Issuer on each Payment Date an amount equal to the floating rate of interest on such outstanding nominal amount of the Class A Notes, calculated on the basis of EURIBOR plus [●] per cent. per annum on the basis of the actual number of days elapsed in an Interest Period divided by 360, and subject to a floor of zero.
Furthermore, under the Swap Agreement the Issuer will undertake to pay to the Swap Counterparty on each Payment Date an amount equal to the amount of interest on the nominal amount of the Class B Notes outstanding on each Payment Date, calculated on the basis of a fixed rate of interest of [●] per cent. per annum on the basis of 30/360. The Swap Counterparty will undertake to pay to the Issuer on each Payment Date an amount equal to the floating rate of interest on such outstanding nominal amount of the Class B Notes, calculated on the basis of EURIBOR plus [●] per cent. per annum on the basis of the actual number of days elapsed in an Interest Period divided by 360, and subject to a floor of zero.
Payments under the Swap Agreement will be exchanged on a net basis on each Payment Date. Payments made by the Issuer under the Swap Agreement (other than termination payments related to an event of default where the Swap Counterparty is a defaulting party, or termination event due to the failure by the Swap Counterparty to take required action after a downgrade of its credit rating) rank higher in priority than all payments on the Notes. Payments by the Swap Counterparty to the Issuer under the Swap Agreement will be made into the Distribution Account and will, to the extent necessary, be increased to ensure that such payments are free and clear of all taxes. 
Events of default under the Swap Agreement applicable to the Issuer are limited to, and (among other things) events of default applicable to the Swap Counterparty include, the following:
(1)	failure to make a payment under the Swap Agreement when due, if such failure is not remedied within three Business Days of notice of such failure being given; or
(2)	the occurrence of certain bankruptcy and insolvency events.
Termination events under the Swap Agreement include, among other things, the following:
(1)	illegality of the transactions contemplated by the Swap Agreement; or
(2)	an Enforcement Event under the Trust Agreement occurs or any Clean-Up Call or prepayment in full, but not in part, of the Notes occurs; or
(3)	failure of the Swap Counterparty to maintain its credit rating at certain levels required by the Swap Agreement, which failure may not constitute a termination event if (in the time set forth in the applicable Swap Agreement) the Swap Counterparty:
(i)	posts an amount of collateral (in the form of cash and/or securities) as set forth in the Swap Agreement; or
(ii)	obtains a guarantee from an institution with an acceptable rating; or
(iii)	transfers its rights and obligations under the Swap Agreement to an Eligible Swap Counterparty.
Upon the occurrence of any event of default or termination event specified in the Swap Agreement, the non-defaulting party, an affected party or the party which is not the affected party (as the case may be, depending on the termination event) may, after a period of time set forth in the Swap Agreement, elect to terminate the Swap Agreement. If the Swap Agreement is terminated due to an event of default or a termination event, a Swap Termination Payment may be due to the Swap Counterparty by the Issuer out of its available funds. The amount of any such Swap Termination Payment may be based on the actual cost or market quotations of the cost of entering into a similar swap transaction or such other methods as may be required under the Swap Agreement, in each case in accordance with the procedures set forth in the Swap Agreement. Any such Swap Termination Payment could, if market rates or other conditions have changed materially, be substantial. Under certain circumstances, Swap Termination Payments required to be made by the Issuer to a Swap Counterparty will rank higher in priority than all payments on the Notes. In such event, the Purchased Lease Receivables and the General Cash Collateral Amount may be insufficient to make the required payments on the Notes and the Noteholders may experience delays and/or reductions in the interest and principal payments on the Notes. If a Swap Termination Payment is due to the Swap Counterparty, any Swap Replacement Proceeds shall to the extent of that Swap Termination Payment be paid directly to the Swap Counterparty causing the event of default or termination event without regard to the Order of Priority as specified in the Swap Agreement. 
The Swap Counterparty may, at its own cost, transfer its obligations under the Swap Agreement to a third party which is an Eligible Swap Counterparty. There can be no assurance that the credit quality of the replacement Swap Counterparty will ultimately prove as strong as that of the original Swap Counterparty. Any Swap Termination Payments exceeding Swap Replacement Proceeds will be paid to such Swap Counterparty in accordance with the Order of Priority.
</t>
    </r>
    <r>
      <rPr>
        <b/>
        <sz val="11"/>
        <color theme="1"/>
        <rFont val="Calibri"/>
        <family val="2"/>
        <scheme val="minor"/>
      </rPr>
      <t>Governing law</t>
    </r>
    <r>
      <rPr>
        <sz val="11"/>
        <color theme="1"/>
        <rFont val="Calibri"/>
        <family val="2"/>
        <scheme val="minor"/>
      </rPr>
      <t xml:space="preserve">
The Swap Agreement, and any non-contractual obligations arising out of or in connection with the Swap Agreement, is and will be governed by, and construed in accordance with, English law.
Furthermore, the Seller hereby confirms that the underlying exposures do not contain any derivatives for purposes of article 21(2) of the Securitisation Regulation.
Currency risks are not applicable to this transaction and the EURO is the only currency used.</t>
    </r>
  </si>
  <si>
    <t>XS3472651440; XS3472652174</t>
  </si>
  <si>
    <r>
      <t>The Seller confirms  that the Transaction includes triggers relating to the performance of the underlying exposures resulting in the priority of payment reverting to sequential payments in order of seniority. If a Level 2 Credit Enhancement Increase Condition occurred the Priority of Payments will switch from non-sequential to sequential, as the Class A Targeted Overcollaterisation Percentage will be 100 per cent upon occurrence of such.
Please see the following definitions as set out in the prospectus:
"</t>
    </r>
    <r>
      <rPr>
        <b/>
        <sz val="11"/>
        <color theme="1"/>
        <rFont val="Calibri"/>
        <family val="2"/>
        <scheme val="minor"/>
      </rPr>
      <t>Class A Targeted Overcollateralisation Percentag</t>
    </r>
    <r>
      <rPr>
        <sz val="11"/>
        <color theme="1"/>
        <rFont val="Calibri"/>
        <family val="2"/>
        <scheme val="minor"/>
      </rPr>
      <t>e" means:
(a)	[12.25] per cent. until a Credit Enhancement Increase Condition has once occurred;
(b)	[14.00] per cent. if a Level 1 Credit Enhancement Increase Condition has once occurred; and
(c)	100 per cent. until the Legal Maturity Date if a Level 2 Credit Enhancement Increase Condition has occurred.
"</t>
    </r>
    <r>
      <rPr>
        <b/>
        <sz val="11"/>
        <color theme="1"/>
        <rFont val="Calibri"/>
        <family val="2"/>
        <scheme val="minor"/>
      </rPr>
      <t>Level 2 Credit Enhancement Increase Condition</t>
    </r>
    <r>
      <rPr>
        <sz val="11"/>
        <color theme="1"/>
        <rFont val="Calibri"/>
        <family val="2"/>
        <scheme val="minor"/>
      </rPr>
      <t>" shall be deemed to be in effect if the Cumulative Net Loss Ratio exceeds [1.60] per cent. for any Payment Date.
"</t>
    </r>
    <r>
      <rPr>
        <b/>
        <sz val="11"/>
        <color theme="1"/>
        <rFont val="Calibri"/>
        <family val="2"/>
        <scheme val="minor"/>
      </rPr>
      <t>Cumulative Net Loss Ratio</t>
    </r>
    <r>
      <rPr>
        <sz val="11"/>
        <color theme="1"/>
        <rFont val="Calibri"/>
        <family val="2"/>
        <scheme val="minor"/>
      </rPr>
      <t>" means, for any Payment Date, a fraction, expressed as a percentage, the numerator of which is the sum of the Discounted Receivables Balances of all Purchased Lease Receivables (including Lease Receivables which were not received on time and Lease Receivables remaining to be paid in the future) that were the Written-Off Purchased Lease Receivables at the end of the Monthly Period and the denominator of which is the Aggregate Cut-Off Date Discounted Receivables Balance.</t>
    </r>
  </si>
  <si>
    <r>
      <t>The Seller confirms  that the Transaction includes triggers relating to the performance of the underlying exposures resulting in the priority of payment reverting to sequential payments in order of seniority. If a Level 2 Credit Enhancement Increase Condition occurred the Priority of Payments will switch from non-sequential to sequential, as the Class A Targeted Overcollaterisation Percentage will be 100 per cent upon occurrence of such.
Please see the following definitions as set out in the prospectus:
"</t>
    </r>
    <r>
      <rPr>
        <b/>
        <sz val="11"/>
        <color theme="1"/>
        <rFont val="Calibri"/>
        <family val="2"/>
        <scheme val="minor"/>
      </rPr>
      <t>Class A Targeted Overcollateralisation Percentage</t>
    </r>
    <r>
      <rPr>
        <sz val="11"/>
        <color theme="1"/>
        <rFont val="Calibri"/>
        <family val="2"/>
        <scheme val="minor"/>
      </rPr>
      <t>" means:
(a)	[12.25] per cent. until a Credit Enhancement Increase Condition has once occurred;
(b)	[14.00] per cent. if a Level 1 Credit Enhancement Increase Condition has once occurred; and
(c)	100 per cent. until the Legal Maturity Date if a Level 2 Credit Enhancement Increase Condition has occurred.
"</t>
    </r>
    <r>
      <rPr>
        <b/>
        <sz val="11"/>
        <color theme="1"/>
        <rFont val="Calibri"/>
        <family val="2"/>
        <scheme val="minor"/>
      </rPr>
      <t>Level 2 Credit Enhancement Increase Condition</t>
    </r>
    <r>
      <rPr>
        <sz val="11"/>
        <color theme="1"/>
        <rFont val="Calibri"/>
        <family val="2"/>
        <scheme val="minor"/>
      </rPr>
      <t>" shall be deemed to be in effect if the Cumulative Net Loss Ratio exceeds [1.60] per cent. for any Payment Date.
"</t>
    </r>
    <r>
      <rPr>
        <b/>
        <sz val="11"/>
        <color theme="1"/>
        <rFont val="Calibri"/>
        <family val="2"/>
        <scheme val="minor"/>
      </rPr>
      <t>Cumulative Net Loss Ratio</t>
    </r>
    <r>
      <rPr>
        <sz val="11"/>
        <color theme="1"/>
        <rFont val="Calibri"/>
        <family val="2"/>
        <scheme val="minor"/>
      </rPr>
      <t>" means, for any Payment Date, a fraction, expressed as a percentage, the numerator of which is the sum of the Discounted Receivables Balances of all Purchased Lease Receivables (including Lease Receivables which were not received on time and Lease Receivables remaining to be paid in the future) that were the Written-Off Purchased Lease Receivables at the end of the Monthly Period and the denominator of which is the Aggregate Cut-Off Date Discounted Receivables Balance.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</si>
</sst>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
      <sz val="8"/>
      <name val="Calibri"/>
      <family val="2"/>
      <scheme val="minor"/>
    </font>
    <font>
      <sz val="11"/>
      <color theme="1"/>
      <name val="Calibri"/>
      <family val="2"/>
      <scheme val="minor"/>
    </font>
    <font>
      <sz val="11"/>
      <color rgb="FF0070C0"/>
      <name val="Calibri"/>
      <family val="2"/>
      <scheme val="minor"/>
    </font>
    <font>
      <b/>
      <sz val="11"/>
      <color rgb="FFFF0000"/>
      <name val="Calibri"/>
      <family val="2"/>
      <scheme val="minor"/>
    </font>
    <font>
      <b/>
      <sz val="11"/>
      <color theme="0"/>
      <name val="Calibri"/>
      <family val="2"/>
      <scheme val="minor"/>
    </font>
    <font>
      <sz val="11"/>
      <color theme="0"/>
      <name val="Calibri"/>
      <family val="2"/>
      <scheme val="minor"/>
    </font>
    <font>
      <sz val="8"/>
      <color theme="0"/>
      <name val="Calibri"/>
      <family val="2"/>
      <scheme val="minor"/>
    </font>
    <font>
      <sz val="10"/>
      <color theme="0"/>
      <name val="Calibri"/>
      <family val="2"/>
      <scheme val="minor"/>
    </font>
    <font>
      <sz val="2"/>
      <color theme="0"/>
      <name val="Calibri"/>
      <family val="2"/>
      <scheme val="minor"/>
    </font>
    <font>
      <b/>
      <i/>
      <sz val="11"/>
      <color theme="0"/>
      <name val="Calibri"/>
      <family val="2"/>
      <scheme val="minor"/>
    </font>
    <font>
      <b/>
      <sz val="11"/>
      <color theme="0"/>
      <name val="Calibri"/>
      <family val="2"/>
      <charset val="238"/>
      <scheme val="minor"/>
    </font>
    <font>
      <sz val="11"/>
      <color theme="0"/>
      <name val="Arial"/>
      <family val="2"/>
    </font>
    <font>
      <i/>
      <sz val="11"/>
      <name val="Calibri"/>
      <family val="2"/>
      <scheme val="minor"/>
    </font>
    <font>
      <sz val="11"/>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lightDown">
        <fgColor theme="2" tint="-0.499984740745262"/>
        <bgColor theme="6" tint="0.59999389629810485"/>
      </patternFill>
    </fill>
  </fills>
  <borders count="34">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73">
    <xf numFmtId="0" fontId="0" fillId="0" borderId="0" xfId="0"/>
    <xf numFmtId="0" fontId="0" fillId="2" borderId="0" xfId="0" applyFill="1" applyAlignment="1">
      <alignment horizontal="center" vertical="center" wrapText="1"/>
    </xf>
    <xf numFmtId="0" fontId="0" fillId="2" borderId="0" xfId="0" applyFill="1" applyAlignment="1">
      <alignment vertical="center" wrapText="1"/>
    </xf>
    <xf numFmtId="0" fontId="4" fillId="0" borderId="0" xfId="0" applyFont="1"/>
    <xf numFmtId="0" fontId="1" fillId="0" borderId="0" xfId="0" applyFont="1"/>
    <xf numFmtId="0" fontId="1" fillId="0" borderId="0" xfId="0" applyFont="1" applyAlignment="1">
      <alignment horizontal="center"/>
    </xf>
    <xf numFmtId="0" fontId="0" fillId="0" borderId="0" xfId="0" applyAlignment="1">
      <alignment horizontal="center"/>
    </xf>
    <xf numFmtId="0" fontId="0" fillId="0" borderId="2" xfId="0" applyBorder="1"/>
    <xf numFmtId="0" fontId="0" fillId="0" borderId="2" xfId="0" applyBorder="1" applyAlignment="1">
      <alignment wrapText="1"/>
    </xf>
    <xf numFmtId="0" fontId="1" fillId="0" borderId="7" xfId="0" applyFont="1" applyBorder="1" applyAlignment="1">
      <alignment vertical="center" wrapText="1"/>
    </xf>
    <xf numFmtId="0" fontId="0" fillId="0" borderId="2" xfId="0" applyBorder="1" applyAlignment="1">
      <alignment horizontal="left" vertical="center" wrapText="1"/>
    </xf>
    <xf numFmtId="0" fontId="1" fillId="0" borderId="0" xfId="0" applyFont="1" applyAlignment="1">
      <alignment vertical="center" wrapText="1"/>
    </xf>
    <xf numFmtId="0" fontId="3" fillId="0" borderId="2" xfId="0" applyFont="1" applyBorder="1" applyAlignment="1">
      <alignment horizontal="left" vertical="center" wrapText="1"/>
    </xf>
    <xf numFmtId="0" fontId="2" fillId="0" borderId="0" xfId="0" applyFont="1" applyAlignment="1">
      <alignment vertical="center" wrapText="1"/>
    </xf>
    <xf numFmtId="0" fontId="0" fillId="0" borderId="0" xfId="0" applyAlignment="1">
      <alignment vertical="center" wrapText="1"/>
    </xf>
    <xf numFmtId="0" fontId="1" fillId="4" borderId="6"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6" borderId="4" xfId="0" applyFill="1" applyBorder="1" applyAlignment="1">
      <alignment horizontal="center" vertical="center" wrapText="1"/>
    </xf>
    <xf numFmtId="0" fontId="0" fillId="6" borderId="4" xfId="0" applyFill="1" applyBorder="1" applyAlignment="1">
      <alignment horizontal="left" vertical="center" wrapText="1"/>
    </xf>
    <xf numFmtId="0" fontId="1"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3" fillId="5" borderId="4" xfId="0" applyFont="1" applyFill="1" applyBorder="1" applyAlignment="1">
      <alignment vertical="center" wrapText="1"/>
    </xf>
    <xf numFmtId="0" fontId="3" fillId="6" borderId="4" xfId="0" applyFont="1" applyFill="1" applyBorder="1" applyAlignment="1">
      <alignment vertical="center" wrapText="1"/>
    </xf>
    <xf numFmtId="0" fontId="1" fillId="7" borderId="4" xfId="0" applyFont="1" applyFill="1" applyBorder="1" applyAlignment="1">
      <alignment horizontal="center" vertical="center" wrapText="1"/>
    </xf>
    <xf numFmtId="0" fontId="0" fillId="7" borderId="4" xfId="0" applyFill="1" applyBorder="1" applyAlignment="1">
      <alignment horizontal="center" vertical="center" wrapText="1"/>
    </xf>
    <xf numFmtId="0" fontId="3" fillId="7" borderId="4" xfId="0" applyFont="1" applyFill="1" applyBorder="1" applyAlignment="1">
      <alignment vertical="center" wrapText="1"/>
    </xf>
    <xf numFmtId="0" fontId="0" fillId="6" borderId="4" xfId="0" applyFill="1" applyBorder="1" applyAlignment="1">
      <alignment vertical="center" wrapText="1"/>
    </xf>
    <xf numFmtId="0" fontId="0" fillId="5" borderId="4" xfId="0" applyFill="1" applyBorder="1" applyAlignment="1">
      <alignment horizontal="left" vertical="center" wrapText="1"/>
    </xf>
    <xf numFmtId="14" fontId="3" fillId="5" borderId="4" xfId="0" applyNumberFormat="1" applyFont="1" applyFill="1" applyBorder="1" applyAlignment="1">
      <alignment vertical="center" wrapText="1"/>
    </xf>
    <xf numFmtId="0" fontId="2"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0" fillId="5" borderId="4" xfId="0" applyFill="1" applyBorder="1" applyAlignment="1">
      <alignment vertical="center" wrapText="1"/>
    </xf>
    <xf numFmtId="0" fontId="2" fillId="6" borderId="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8"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Alignment="1">
      <alignment vertical="center" wrapText="1"/>
    </xf>
    <xf numFmtId="0" fontId="1" fillId="2" borderId="12" xfId="0" applyFont="1" applyFill="1" applyBorder="1" applyAlignment="1">
      <alignment horizontal="left" vertical="center" wrapText="1"/>
    </xf>
    <xf numFmtId="0" fontId="3" fillId="0" borderId="4" xfId="0" applyFont="1" applyBorder="1" applyAlignment="1" applyProtection="1">
      <alignment vertical="center" wrapText="1"/>
      <protection locked="0"/>
    </xf>
    <xf numFmtId="0" fontId="0" fillId="4" borderId="4" xfId="0" applyFill="1" applyBorder="1" applyAlignment="1" applyProtection="1">
      <alignment horizontal="left" vertical="center" wrapText="1"/>
      <protection locked="0"/>
    </xf>
    <xf numFmtId="0" fontId="3" fillId="5" borderId="4" xfId="0" applyFont="1" applyFill="1" applyBorder="1" applyAlignment="1" applyProtection="1">
      <alignment vertical="center" wrapText="1"/>
      <protection locked="0"/>
    </xf>
    <xf numFmtId="0" fontId="0" fillId="0" borderId="0" xfId="0" applyAlignment="1">
      <alignment wrapText="1"/>
    </xf>
    <xf numFmtId="0" fontId="0" fillId="2" borderId="0" xfId="0" applyFill="1" applyAlignment="1" applyProtection="1">
      <alignment horizontal="center" vertical="center" wrapText="1"/>
      <protection hidden="1"/>
    </xf>
    <xf numFmtId="14" fontId="3" fillId="8" borderId="4" xfId="0" applyNumberFormat="1" applyFont="1" applyFill="1" applyBorder="1" applyAlignment="1">
      <alignment vertical="center" wrapText="1"/>
    </xf>
    <xf numFmtId="0" fontId="3" fillId="8"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0" fillId="6" borderId="27" xfId="0" applyFill="1" applyBorder="1" applyAlignment="1">
      <alignment horizontal="center" vertical="center" wrapText="1"/>
    </xf>
    <xf numFmtId="0" fontId="0" fillId="6" borderId="27" xfId="0" applyFill="1" applyBorder="1" applyAlignment="1">
      <alignment horizontal="left" vertical="center" wrapText="1"/>
    </xf>
    <xf numFmtId="0" fontId="1" fillId="4" borderId="30" xfId="0" applyFont="1" applyFill="1" applyBorder="1" applyAlignment="1">
      <alignment horizontal="left" vertical="center" wrapText="1"/>
    </xf>
    <xf numFmtId="0" fontId="0" fillId="2" borderId="0" xfId="0" applyFill="1" applyAlignment="1" applyProtection="1">
      <alignment vertical="center" wrapText="1"/>
      <protection locked="0"/>
    </xf>
    <xf numFmtId="0" fontId="2" fillId="3" borderId="0" xfId="0" applyFont="1" applyFill="1" applyAlignment="1" applyProtection="1">
      <alignment horizontal="center" vertical="center" wrapText="1"/>
      <protection locked="0"/>
    </xf>
    <xf numFmtId="0" fontId="3" fillId="5" borderId="4" xfId="0" applyFont="1" applyFill="1" applyBorder="1" applyAlignment="1" applyProtection="1">
      <alignment vertical="top" wrapText="1"/>
      <protection locked="0"/>
    </xf>
    <xf numFmtId="0" fontId="3" fillId="5" borderId="4" xfId="0" applyFont="1" applyFill="1" applyBorder="1" applyAlignment="1" applyProtection="1">
      <alignment horizontal="left" vertical="center" wrapText="1"/>
      <protection locked="0"/>
    </xf>
    <xf numFmtId="0" fontId="3" fillId="6" borderId="4" xfId="0" applyFont="1" applyFill="1" applyBorder="1" applyAlignment="1" applyProtection="1">
      <alignment vertical="center" wrapText="1"/>
      <protection locked="0"/>
    </xf>
    <xf numFmtId="0" fontId="3" fillId="6" borderId="4" xfId="0" applyFont="1" applyFill="1" applyBorder="1" applyAlignment="1" applyProtection="1">
      <alignment vertical="top" wrapText="1"/>
      <protection locked="0"/>
    </xf>
    <xf numFmtId="0" fontId="3" fillId="7" borderId="4" xfId="0" applyFont="1" applyFill="1" applyBorder="1" applyAlignment="1" applyProtection="1">
      <alignment vertical="center" wrapText="1"/>
      <protection locked="0"/>
    </xf>
    <xf numFmtId="49" fontId="3" fillId="5" borderId="4" xfId="0" applyNumberFormat="1" applyFont="1" applyFill="1" applyBorder="1" applyAlignment="1" applyProtection="1">
      <alignment horizontal="left" vertical="center" wrapText="1"/>
      <protection locked="0"/>
    </xf>
    <xf numFmtId="0" fontId="0" fillId="6" borderId="4" xfId="0" applyFill="1" applyBorder="1" applyAlignment="1" applyProtection="1">
      <alignment vertical="top" wrapText="1"/>
      <protection locked="0"/>
    </xf>
    <xf numFmtId="0" fontId="0" fillId="5" borderId="13" xfId="0" applyFill="1" applyBorder="1" applyAlignment="1" applyProtection="1">
      <alignment vertical="center" wrapText="1"/>
      <protection locked="0"/>
    </xf>
    <xf numFmtId="49" fontId="3" fillId="8" borderId="4" xfId="0" applyNumberFormat="1" applyFont="1" applyFill="1" applyBorder="1" applyAlignment="1" applyProtection="1">
      <alignment horizontal="left" vertical="center" wrapText="1"/>
      <protection locked="0"/>
    </xf>
    <xf numFmtId="0" fontId="0" fillId="6" borderId="4" xfId="0" applyFill="1" applyBorder="1" applyAlignment="1" applyProtection="1">
      <alignment vertical="center" wrapText="1"/>
      <protection locked="0"/>
    </xf>
    <xf numFmtId="0" fontId="0" fillId="6" borderId="4" xfId="1" applyFont="1" applyFill="1" applyBorder="1" applyAlignment="1" applyProtection="1">
      <alignment vertical="center" wrapText="1"/>
      <protection locked="0"/>
    </xf>
    <xf numFmtId="49" fontId="3" fillId="6" borderId="4" xfId="0" applyNumberFormat="1" applyFont="1" applyFill="1" applyBorder="1" applyAlignment="1" applyProtection="1">
      <alignment vertical="center" wrapText="1"/>
      <protection locked="0"/>
    </xf>
    <xf numFmtId="0" fontId="3" fillId="7" borderId="18" xfId="0" applyFont="1" applyFill="1" applyBorder="1" applyAlignment="1" applyProtection="1">
      <alignment vertical="center" wrapText="1"/>
      <protection locked="0"/>
    </xf>
    <xf numFmtId="0" fontId="3" fillId="0" borderId="0" xfId="0" applyFont="1" applyAlignment="1" applyProtection="1">
      <alignment vertical="center" wrapText="1"/>
      <protection locked="0"/>
    </xf>
    <xf numFmtId="0" fontId="1" fillId="5" borderId="32" xfId="0" applyFont="1" applyFill="1" applyBorder="1" applyAlignment="1">
      <alignment vertical="top"/>
    </xf>
    <xf numFmtId="0" fontId="0" fillId="5" borderId="33" xfId="0" applyFill="1" applyBorder="1" applyAlignment="1">
      <alignment wrapText="1"/>
    </xf>
    <xf numFmtId="0" fontId="0" fillId="2" borderId="0" xfId="0" applyFill="1" applyAlignment="1" applyProtection="1">
      <alignment vertical="center" wrapText="1"/>
      <protection hidden="1"/>
    </xf>
    <xf numFmtId="0" fontId="0" fillId="0" borderId="0" xfId="0" applyAlignment="1" applyProtection="1">
      <alignment horizontal="left" vertical="center" wrapText="1"/>
      <protection locked="0"/>
    </xf>
    <xf numFmtId="0" fontId="0" fillId="4" borderId="29" xfId="0" applyFill="1" applyBorder="1" applyAlignment="1" applyProtection="1">
      <alignment horizontal="left" vertical="center" wrapText="1"/>
      <protection hidden="1"/>
    </xf>
    <xf numFmtId="0" fontId="0" fillId="4" borderId="13" xfId="0" applyFill="1" applyBorder="1" applyAlignment="1" applyProtection="1">
      <alignment horizontal="left" vertical="center" wrapText="1"/>
      <protection hidden="1"/>
    </xf>
    <xf numFmtId="0" fontId="0" fillId="4" borderId="14" xfId="0" applyFill="1" applyBorder="1" applyAlignment="1" applyProtection="1">
      <alignment horizontal="left" vertical="center" wrapText="1"/>
      <protection hidden="1"/>
    </xf>
    <xf numFmtId="0" fontId="0" fillId="4" borderId="15" xfId="0" applyFill="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vertical="center" wrapText="1"/>
      <protection hidden="1"/>
    </xf>
    <xf numFmtId="0" fontId="1" fillId="2" borderId="10"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0" fillId="4" borderId="27" xfId="0" applyFill="1" applyBorder="1" applyAlignment="1" applyProtection="1">
      <alignment horizontal="left" vertical="center" wrapText="1"/>
      <protection locked="0"/>
    </xf>
    <xf numFmtId="0" fontId="0" fillId="4" borderId="28" xfId="0" applyFill="1" applyBorder="1" applyAlignment="1" applyProtection="1">
      <alignment horizontal="left" vertical="center" wrapText="1"/>
      <protection locked="0"/>
    </xf>
    <xf numFmtId="0" fontId="0" fillId="4" borderId="26" xfId="0" applyFill="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3" fillId="4" borderId="4" xfId="0" applyFont="1" applyFill="1"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3" fillId="4" borderId="9" xfId="0" applyFont="1" applyFill="1" applyBorder="1" applyAlignment="1" applyProtection="1">
      <alignment horizontal="left" vertical="center" wrapText="1"/>
      <protection locked="0"/>
    </xf>
    <xf numFmtId="0" fontId="0" fillId="4" borderId="24" xfId="0"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1" xfId="0" applyFill="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0" fillId="4" borderId="3" xfId="0" applyFill="1" applyBorder="1" applyAlignment="1" applyProtection="1">
      <alignment horizontal="left" vertical="center" wrapText="1"/>
      <protection locked="0"/>
    </xf>
    <xf numFmtId="0" fontId="3" fillId="0" borderId="23"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1" fillId="3" borderId="21"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left" vertical="center" wrapText="1"/>
      <protection locked="0"/>
    </xf>
    <xf numFmtId="0" fontId="0" fillId="6" borderId="27" xfId="0" applyFill="1" applyBorder="1" applyAlignment="1" applyProtection="1">
      <alignment horizontal="left" vertical="center" wrapText="1"/>
      <protection locked="0"/>
    </xf>
    <xf numFmtId="0" fontId="3" fillId="6"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left" vertical="center" wrapText="1"/>
      <protection locked="0"/>
    </xf>
    <xf numFmtId="0" fontId="0" fillId="5" borderId="4" xfId="0" applyFill="1" applyBorder="1" applyAlignment="1" applyProtection="1">
      <alignment horizontal="left" vertical="center" wrapText="1"/>
      <protection locked="0"/>
    </xf>
    <xf numFmtId="0" fontId="0" fillId="6" borderId="4" xfId="0" applyFill="1" applyBorder="1" applyAlignment="1" applyProtection="1">
      <alignment horizontal="left" vertical="center" wrapText="1"/>
      <protection locked="0"/>
    </xf>
    <xf numFmtId="14" fontId="3" fillId="5" borderId="4" xfId="0" applyNumberFormat="1" applyFont="1" applyFill="1" applyBorder="1" applyAlignment="1" applyProtection="1">
      <alignment horizontal="left" vertical="center" wrapText="1"/>
      <protection locked="0"/>
    </xf>
    <xf numFmtId="14" fontId="3" fillId="8" borderId="4" xfId="0" applyNumberFormat="1" applyFont="1" applyFill="1" applyBorder="1" applyAlignment="1" applyProtection="1">
      <alignment horizontal="left" vertical="center" wrapText="1"/>
      <protection locked="0"/>
    </xf>
    <xf numFmtId="0" fontId="0" fillId="6" borderId="8" xfId="0" applyFill="1" applyBorder="1" applyAlignment="1" applyProtection="1">
      <alignment horizontal="left" vertical="center" wrapText="1"/>
      <protection locked="0"/>
    </xf>
    <xf numFmtId="0" fontId="3" fillId="7" borderId="18" xfId="0" applyFont="1" applyFill="1" applyBorder="1" applyAlignment="1" applyProtection="1">
      <alignment horizontal="left" vertical="center" wrapText="1"/>
      <protection locked="0"/>
    </xf>
    <xf numFmtId="0" fontId="10" fillId="4" borderId="20" xfId="0" applyFont="1" applyFill="1" applyBorder="1" applyAlignment="1" applyProtection="1">
      <alignment horizontal="center" vertical="center" wrapText="1"/>
      <protection hidden="1"/>
    </xf>
    <xf numFmtId="0" fontId="10" fillId="4" borderId="0" xfId="0" applyFont="1" applyFill="1" applyAlignment="1" applyProtection="1">
      <alignment vertical="center" wrapText="1"/>
      <protection hidden="1"/>
    </xf>
    <xf numFmtId="0" fontId="11" fillId="4" borderId="0" xfId="0" applyFont="1" applyFill="1" applyAlignment="1" applyProtection="1">
      <alignment vertical="center" wrapText="1"/>
      <protection hidden="1"/>
    </xf>
    <xf numFmtId="0" fontId="12" fillId="4" borderId="0" xfId="0" applyFont="1" applyFill="1" applyAlignment="1" applyProtection="1">
      <alignment vertical="center" wrapText="1"/>
      <protection hidden="1"/>
    </xf>
    <xf numFmtId="0" fontId="13" fillId="4" borderId="0" xfId="0" applyFont="1" applyFill="1" applyAlignment="1" applyProtection="1">
      <alignment vertical="center" wrapText="1"/>
      <protection hidden="1"/>
    </xf>
    <xf numFmtId="0" fontId="14" fillId="4" borderId="4" xfId="0" applyFont="1" applyFill="1" applyBorder="1" applyProtection="1">
      <protection hidden="1"/>
    </xf>
    <xf numFmtId="0" fontId="9" fillId="4" borderId="4" xfId="0" applyFont="1" applyFill="1" applyBorder="1" applyAlignment="1" applyProtection="1">
      <alignment vertical="center" wrapText="1"/>
      <protection hidden="1"/>
    </xf>
    <xf numFmtId="0" fontId="10" fillId="4" borderId="4" xfId="0" applyFont="1" applyFill="1" applyBorder="1" applyAlignment="1" applyProtection="1">
      <alignment wrapText="1"/>
      <protection hidden="1"/>
    </xf>
    <xf numFmtId="0" fontId="9" fillId="4" borderId="4" xfId="0" applyFont="1" applyFill="1" applyBorder="1" applyProtection="1">
      <protection hidden="1"/>
    </xf>
    <xf numFmtId="0" fontId="15" fillId="4" borderId="4" xfId="0" applyFont="1" applyFill="1" applyBorder="1" applyAlignment="1" applyProtection="1">
      <alignment wrapText="1"/>
      <protection hidden="1"/>
    </xf>
    <xf numFmtId="0" fontId="10" fillId="4" borderId="0" xfId="0" applyFont="1" applyFill="1" applyAlignment="1" applyProtection="1">
      <alignment horizontal="center" vertical="center" wrapText="1"/>
      <protection hidden="1"/>
    </xf>
    <xf numFmtId="0" fontId="13" fillId="4" borderId="0" xfId="0" applyFont="1" applyFill="1" applyAlignment="1" applyProtection="1">
      <alignment horizontal="center" vertical="center" wrapText="1"/>
      <protection hidden="1"/>
    </xf>
    <xf numFmtId="0" fontId="12" fillId="4" borderId="0" xfId="0" applyFont="1" applyFill="1" applyAlignment="1" applyProtection="1">
      <alignment horizontal="center" vertical="center" wrapText="1"/>
      <protection hidden="1"/>
    </xf>
    <xf numFmtId="0" fontId="10" fillId="4" borderId="4" xfId="0" applyFont="1" applyFill="1" applyBorder="1" applyProtection="1">
      <protection hidden="1"/>
    </xf>
    <xf numFmtId="0" fontId="10" fillId="4" borderId="4" xfId="1" applyFont="1" applyFill="1" applyBorder="1" applyAlignment="1" applyProtection="1">
      <alignment wrapText="1"/>
      <protection hidden="1"/>
    </xf>
    <xf numFmtId="0" fontId="16" fillId="4" borderId="4" xfId="0" applyFont="1" applyFill="1" applyBorder="1" applyAlignment="1" applyProtection="1">
      <alignment horizontal="justify" vertical="center" wrapText="1"/>
      <protection hidden="1"/>
    </xf>
    <xf numFmtId="0" fontId="10" fillId="4" borderId="0" xfId="0" applyFont="1" applyFill="1" applyProtection="1">
      <protection hidden="1"/>
    </xf>
    <xf numFmtId="0" fontId="16" fillId="4" borderId="31" xfId="0" applyFont="1" applyFill="1" applyBorder="1" applyAlignment="1" applyProtection="1">
      <alignment horizontal="justify" vertical="center" wrapText="1"/>
      <protection hidden="1"/>
    </xf>
    <xf numFmtId="0" fontId="10" fillId="4" borderId="0" xfId="0" applyFont="1" applyFill="1" applyAlignment="1" applyProtection="1">
      <alignment wrapText="1"/>
      <protection hidden="1"/>
    </xf>
    <xf numFmtId="0" fontId="3" fillId="6" borderId="27" xfId="0" applyFont="1" applyFill="1" applyBorder="1" applyAlignment="1" applyProtection="1">
      <alignment vertical="center" wrapText="1"/>
      <protection locked="0"/>
    </xf>
    <xf numFmtId="0" fontId="0" fillId="5" borderId="8" xfId="0" applyFill="1" applyBorder="1" applyAlignment="1" applyProtection="1">
      <alignment vertical="center" wrapText="1"/>
      <protection locked="0"/>
    </xf>
    <xf numFmtId="0" fontId="3" fillId="5" borderId="8" xfId="0" applyFont="1" applyFill="1" applyBorder="1" applyAlignment="1" applyProtection="1">
      <alignment vertical="center" wrapText="1"/>
      <protection locked="0"/>
    </xf>
    <xf numFmtId="0" fontId="0" fillId="7" borderId="8" xfId="0" applyFill="1" applyBorder="1" applyAlignment="1" applyProtection="1">
      <alignment vertical="center" wrapText="1"/>
      <protection locked="0"/>
    </xf>
    <xf numFmtId="0" fontId="0" fillId="6" borderId="8" xfId="0" applyFill="1" applyBorder="1" applyAlignment="1" applyProtection="1">
      <alignment vertical="center" wrapText="1"/>
      <protection locked="0"/>
    </xf>
    <xf numFmtId="0" fontId="3" fillId="7" borderId="8" xfId="0" applyFont="1" applyFill="1" applyBorder="1" applyAlignment="1" applyProtection="1">
      <alignment vertical="center" wrapText="1"/>
      <protection locked="0"/>
    </xf>
    <xf numFmtId="0" fontId="18" fillId="6" borderId="8" xfId="0" applyFont="1" applyFill="1" applyBorder="1" applyAlignment="1" applyProtection="1">
      <alignment vertical="center" wrapText="1"/>
      <protection locked="0"/>
    </xf>
    <xf numFmtId="0" fontId="0" fillId="7" borderId="4"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4" borderId="14" xfId="0" applyFill="1" applyBorder="1" applyAlignment="1" applyProtection="1">
      <alignment horizontal="left" vertical="center" wrapText="1"/>
      <protection hidden="1"/>
    </xf>
    <xf numFmtId="0" fontId="0" fillId="4" borderId="16" xfId="0" applyFill="1" applyBorder="1" applyAlignment="1" applyProtection="1">
      <alignment horizontal="left" vertical="center" wrapText="1"/>
      <protection hidden="1"/>
    </xf>
    <xf numFmtId="0" fontId="0" fillId="4" borderId="5" xfId="0" applyFill="1" applyBorder="1" applyAlignment="1" applyProtection="1">
      <alignment horizontal="left" vertical="center" wrapText="1"/>
      <protection locked="0"/>
    </xf>
    <xf numFmtId="0" fontId="0" fillId="4" borderId="15" xfId="0" applyFill="1" applyBorder="1" applyAlignment="1" applyProtection="1">
      <alignment horizontal="left" vertical="center" wrapText="1"/>
      <protection hidden="1"/>
    </xf>
    <xf numFmtId="0" fontId="0" fillId="0" borderId="16" xfId="0" applyBorder="1" applyAlignment="1" applyProtection="1">
      <alignment horizontal="left" vertical="center" wrapText="1"/>
      <protection hidden="1"/>
    </xf>
    <xf numFmtId="0" fontId="0" fillId="0" borderId="3" xfId="0" applyBorder="1" applyAlignment="1" applyProtection="1">
      <alignment horizontal="left" vertical="center" wrapText="1"/>
      <protection locked="0"/>
    </xf>
    <xf numFmtId="0" fontId="0" fillId="4" borderId="17" xfId="0"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hidden="1"/>
    </xf>
    <xf numFmtId="0" fontId="3" fillId="0" borderId="1" xfId="0" applyFont="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4" borderId="21" xfId="0" applyFill="1" applyBorder="1" applyAlignment="1" applyProtection="1">
      <alignment horizontal="left" vertical="center" wrapText="1"/>
      <protection locked="0"/>
    </xf>
    <xf numFmtId="0" fontId="0" fillId="4" borderId="24" xfId="0" applyFill="1" applyBorder="1" applyAlignment="1" applyProtection="1">
      <alignment horizontal="left" vertical="center" wrapText="1"/>
      <protection locked="0"/>
    </xf>
    <xf numFmtId="0" fontId="0" fillId="4" borderId="25" xfId="0" applyFill="1" applyBorder="1" applyAlignment="1" applyProtection="1">
      <alignment horizontal="left" vertical="center" wrapText="1"/>
      <protection locked="0"/>
    </xf>
    <xf numFmtId="0" fontId="0" fillId="0" borderId="17" xfId="0" applyBorder="1" applyAlignment="1" applyProtection="1">
      <alignment vertical="center" wrapText="1"/>
      <protection locked="0"/>
    </xf>
    <xf numFmtId="0" fontId="0" fillId="4" borderId="22" xfId="0" applyFill="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3" xfId="0" applyFont="1" applyBorder="1" applyAlignment="1" applyProtection="1">
      <alignment vertical="center" wrapText="1"/>
      <protection locked="0"/>
    </xf>
    <xf numFmtId="0" fontId="0" fillId="4" borderId="2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4" borderId="22"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0" borderId="22"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5" xfId="0" applyBorder="1" applyAlignment="1" applyProtection="1">
      <alignment horizontal="left" vertical="center" wrapText="1"/>
      <protection hidden="1"/>
    </xf>
  </cellXfs>
  <cellStyles count="2">
    <cellStyle name="Normal" xfId="0" builtinId="0"/>
    <cellStyle name="Normal 2" xfId="1" xr:uid="{00000000-0005-0000-0000-000001000000}"/>
  </cellStyles>
  <dxfs count="9">
    <dxf>
      <fill>
        <patternFill>
          <bgColor rgb="FFFFC000"/>
        </patternFill>
      </fill>
    </dxf>
    <dxf>
      <fill>
        <patternFill>
          <bgColor theme="7" tint="0.39994506668294322"/>
        </patternFill>
      </fill>
    </dxf>
    <dxf>
      <alignment horizontal="general" vertical="bottom" textRotation="0" wrapText="1" indent="0" justifyLastLine="0" shrinkToFit="0" readingOrder="0"/>
      <border diagonalUp="0" diagonalDown="0">
        <left style="thin">
          <color indexed="64"/>
        </left>
        <right/>
        <top/>
        <bottom/>
        <vertical/>
        <horizontal/>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s>
  <tableStyles count="0" defaultTableStyle="TableStyleMedium2" defaultPivotStyle="PivotStyleLight16"/>
  <colors>
    <mruColors>
      <color rgb="FFF198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2A619E-785F-4889-AF67-D3E692717DC8}" name="Table1" displayName="Table1" ref="A4:B18" totalsRowShown="0" headerRowDxfId="8" dataDxfId="7" tableBorderDxfId="6">
  <autoFilter ref="A4:B18" xr:uid="{DD6F1C1C-BBAC-4877-82A7-C63AD7B6EC74}"/>
  <tableColumns count="2">
    <tableColumn id="1" xr3:uid="{4BB878BE-557A-41AF-A7DE-322FDE6D1EB6}" name="Column header" dataDxfId="5"/>
    <tableColumn id="2" xr3:uid="{5CBF70BB-1E3F-4D10-8C56-838BC5FFB6C4}" name="Description"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E091E3-63A9-4CA1-B94D-AE98FEF04BAF}" name="Table2" displayName="Table2" ref="A19:B33" totalsRowShown="0" tableBorderDxfId="3">
  <autoFilter ref="A19:B33" xr:uid="{DA64624C-CB49-4AFF-920E-9A0A3EBF0726}"/>
  <tableColumns count="2">
    <tableColumn id="1" xr3:uid="{51F1F95B-812A-4C91-96FE-C19BA91C5A85}" name="Format symbol"/>
    <tableColumn id="2" xr3:uid="{87E0B269-2A65-4760-B686-CA5074994D93}" name="Definition"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pageSetUpPr fitToPage="1"/>
  </sheetPr>
  <dimension ref="A1:AK348"/>
  <sheetViews>
    <sheetView showGridLines="0" tabSelected="1" topLeftCell="B1" zoomScale="70" zoomScaleNormal="70" workbookViewId="0">
      <pane xSplit="6" ySplit="1" topLeftCell="H154" activePane="bottomRight" state="frozen"/>
      <selection activeCell="B1" sqref="B1"/>
      <selection pane="topRight" activeCell="H1" sqref="H1"/>
      <selection pane="bottomLeft" activeCell="B2" sqref="B2"/>
      <selection pane="bottomRight" activeCell="F161" sqref="F161"/>
    </sheetView>
  </sheetViews>
  <sheetFormatPr defaultColWidth="9" defaultRowHeight="14.4" x14ac:dyDescent="0.3"/>
  <cols>
    <col min="1" max="1" width="9.44140625" style="39" hidden="1" customWidth="1"/>
    <col min="2" max="2" width="11" style="40" customWidth="1"/>
    <col min="3" max="3" width="15.33203125" style="13" customWidth="1"/>
    <col min="4" max="4" width="15.44140625" style="41" customWidth="1"/>
    <col min="5" max="5" width="24.33203125" style="41" customWidth="1"/>
    <col min="6" max="6" width="44" style="72" customWidth="1"/>
    <col min="7" max="7" width="16.5546875" style="101" customWidth="1"/>
    <col min="8" max="8" width="32.5546875" style="72" customWidth="1"/>
    <col min="9" max="9" width="73" style="101" customWidth="1"/>
    <col min="10" max="10" width="28.33203125" style="76" customWidth="1"/>
    <col min="11" max="12" width="33.44140625" style="76" customWidth="1"/>
    <col min="13" max="13" width="26" style="76" customWidth="1"/>
    <col min="14" max="14" width="39.33203125" style="81" customWidth="1"/>
    <col min="15" max="15" width="11" style="117" hidden="1" customWidth="1"/>
    <col min="16" max="16" width="9.44140625" style="117" hidden="1" customWidth="1"/>
    <col min="17" max="17" width="12.33203125" style="120" hidden="1" customWidth="1"/>
    <col min="18" max="18" width="11.5546875" style="117" hidden="1" customWidth="1"/>
    <col min="19" max="19" width="13.5546875" style="120" hidden="1" customWidth="1"/>
    <col min="20" max="20" width="10.6640625" style="117" hidden="1" customWidth="1"/>
    <col min="21" max="21" width="11.5546875" style="117" hidden="1" customWidth="1"/>
    <col min="22" max="22" width="9" style="117" hidden="1" customWidth="1"/>
    <col min="23" max="23" width="9" style="120" hidden="1" customWidth="1"/>
    <col min="24" max="24" width="17.33203125" style="117" hidden="1" customWidth="1"/>
    <col min="25" max="25" width="20.44140625" style="117" hidden="1" customWidth="1"/>
    <col min="26" max="26" width="15" style="117" hidden="1" customWidth="1"/>
    <col min="27" max="27" width="23.33203125" style="117" hidden="1" customWidth="1"/>
    <col min="28" max="28" width="39.44140625" style="117" hidden="1" customWidth="1"/>
    <col min="29" max="29" width="34" style="117" hidden="1" customWidth="1"/>
    <col min="30" max="30" width="17.44140625" style="117" hidden="1" customWidth="1"/>
    <col min="31" max="31" width="19.5546875" style="117" hidden="1" customWidth="1"/>
    <col min="32" max="32" width="8.44140625" style="117" hidden="1" customWidth="1"/>
    <col min="33" max="33" width="18.5546875" style="117" hidden="1" customWidth="1"/>
    <col min="34" max="34" width="16.5546875" style="117" hidden="1" customWidth="1"/>
    <col min="35" max="35" width="15.5546875" style="117" hidden="1" customWidth="1"/>
    <col min="36" max="36" width="16.5546875" style="117" hidden="1" customWidth="1"/>
    <col min="37" max="37" width="9" style="82" hidden="1" customWidth="1"/>
    <col min="38" max="39" width="0" style="14" hidden="1" customWidth="1"/>
    <col min="40" max="16384" width="9" style="14"/>
  </cols>
  <sheetData>
    <row r="1" spans="1:37" s="57" customFormat="1" ht="43.8" thickBot="1" x14ac:dyDescent="0.35">
      <c r="A1" s="102" t="s">
        <v>2</v>
      </c>
      <c r="B1" s="103" t="s">
        <v>1057</v>
      </c>
      <c r="C1" s="103" t="s">
        <v>4</v>
      </c>
      <c r="D1" s="104" t="s">
        <v>43</v>
      </c>
      <c r="E1" s="105" t="s">
        <v>6</v>
      </c>
      <c r="F1" s="58" t="s">
        <v>8</v>
      </c>
      <c r="G1" s="106" t="s">
        <v>10</v>
      </c>
      <c r="H1" s="58" t="s">
        <v>12</v>
      </c>
      <c r="I1" s="58" t="s">
        <v>14</v>
      </c>
      <c r="J1" s="83" t="s">
        <v>16</v>
      </c>
      <c r="K1" s="84" t="s">
        <v>18</v>
      </c>
      <c r="L1" s="84" t="s">
        <v>44</v>
      </c>
      <c r="M1" s="84" t="s">
        <v>22</v>
      </c>
      <c r="N1" s="42" t="s">
        <v>24</v>
      </c>
      <c r="O1" s="116" t="s">
        <v>1408</v>
      </c>
      <c r="P1" s="117" t="s">
        <v>1409</v>
      </c>
      <c r="Q1" s="118" t="s">
        <v>1410</v>
      </c>
      <c r="R1" s="117" t="s">
        <v>1411</v>
      </c>
      <c r="S1" s="119" t="s">
        <v>49</v>
      </c>
      <c r="T1" s="117" t="s">
        <v>1412</v>
      </c>
      <c r="U1" s="117" t="s">
        <v>1413</v>
      </c>
      <c r="V1" s="117" t="s">
        <v>1414</v>
      </c>
      <c r="W1" s="120" t="s">
        <v>1415</v>
      </c>
      <c r="X1" s="121" t="s">
        <v>667</v>
      </c>
      <c r="Y1" s="121" t="s">
        <v>668</v>
      </c>
      <c r="Z1" s="121" t="s">
        <v>53</v>
      </c>
      <c r="AA1" s="121" t="s">
        <v>1417</v>
      </c>
      <c r="AB1" s="122" t="s">
        <v>696</v>
      </c>
      <c r="AC1" s="123" t="s">
        <v>1418</v>
      </c>
      <c r="AD1" s="121" t="s">
        <v>669</v>
      </c>
      <c r="AE1" s="121" t="s">
        <v>670</v>
      </c>
      <c r="AF1" s="121" t="s">
        <v>671</v>
      </c>
      <c r="AG1" s="124" t="s">
        <v>1419</v>
      </c>
      <c r="AH1" s="121" t="s">
        <v>128</v>
      </c>
      <c r="AI1" s="125" t="s">
        <v>672</v>
      </c>
      <c r="AJ1" s="121" t="s">
        <v>636</v>
      </c>
      <c r="AK1" s="2"/>
    </row>
    <row r="2" spans="1:37" s="1" customFormat="1" ht="172.8" x14ac:dyDescent="0.3">
      <c r="A2" s="51" t="s">
        <v>1149</v>
      </c>
      <c r="B2" s="52" t="s">
        <v>1089</v>
      </c>
      <c r="C2" s="53" t="s">
        <v>665</v>
      </c>
      <c r="D2" s="54" t="s">
        <v>62</v>
      </c>
      <c r="E2" s="55" t="s">
        <v>1146</v>
      </c>
      <c r="F2" s="135"/>
      <c r="G2" s="107" t="s">
        <v>37</v>
      </c>
      <c r="H2" s="85" t="s">
        <v>1100</v>
      </c>
      <c r="I2" s="86" t="s">
        <v>1128</v>
      </c>
      <c r="J2" s="87" t="s">
        <v>47</v>
      </c>
      <c r="K2" s="85" t="s">
        <v>48</v>
      </c>
      <c r="L2" s="85" t="s">
        <v>49</v>
      </c>
      <c r="M2" s="85" t="s">
        <v>50</v>
      </c>
      <c r="N2" s="77" t="s">
        <v>51</v>
      </c>
      <c r="O2" s="126">
        <f ca="1">IF(LEFT(U2,6)="FORMAT","FMT",IF(AND(E2="Designated Entity LEI",ISBLANK(F2)=FALSE,ISNUMBER(SEARCH(F2,F$8))=FALSE,ISNUMBER(SEARCH(F2,F$11))=FALSE),"DE",IF(AND(C2="STSS1",OR(AND(E2="Instrument ISIN",ISBLANK(F2)=TRUE,ISBLANK(F3)=TRUE,ISBLANK(F4)=TRUE),AND(E2="Instrument code",ISBLANK(F2)=TRUE,ISBLANK(F1)=TRUE,ISBLANK(F$5)=TRUE),AND(E2="Instrument code type",ISBLANK(F2)=TRUE,ISBLANK(F3)=TRUE,ISBLANK(F1)=TRUE),AND(E2="Instrument code",ISBLANK(F2)=TRUE,ISBLANK(F1)=FALSE),AND(E2="Instrument code type",ISBLANK(F2)=FALSE,ISBLANK(F3)=TRUE))),"S1",IF(AND(C2="STSS8",OR(AND(OR(E2="Sponsor country",E2="Originator country",E2="SSPE country",E2="Original Lender country"),ISBLANK(F3)=FALSE,ISBLANK(F2)=FALSE),AND(RIGHT(E2,23)="(if multiple countries)",ISBLANK(F1)=FALSE,ISBLANK(F2)=FALSE),AND(OR(E2="Sponsor country",E2="Originator country",E2="Original Lender country"),ISBLANK(F3)=TRUE,ISBLANK(F2)=TRUE,ISBLANK(F1)=FALSE))),"S8",IF(AND(C2="STSS5",OR(AND(E2="Exemption on Prospectus",ISBLANK(F2)=TRUE,ISBLANK(F1)=TRUE,ISBLANK(F$23)=TRUE,F$3="Public"),AND(E2="Prospectus Country",ISBLANK(F2)=TRUE,ISBLANK(F3)=TRUE,ISBLANK(F4)=TRUE,F$3="Public"),AND(E2="Prospectus identifier ",ISBLANK(F2)=TRUE,ISBLANK(F3)=TRUE,ISBLANK(F1)=TRUE,F$3="Public"),AND(E2="Exemption on Prospectus",ISBLANK(F2)=FALSE,ISBLANK(F1)=FALSE,ISBLANK(F$23)=FALSE),AND(E2="Prospectus Country",ISBLANK(F2)=FALSE,ISBLANK(F3)=FALSE,ISBLANK(F4)=FALSE),AND(E2="Prospectus identifier ",ISBLANK(F2)=FALSE,ISBLANK(F1)=FALSE,ISBLANK(F1)=FALSE),AND(E2="Prospectus Country",ISBLANK(F2)=FALSE,ISBLANK(F3)=TRUE),AND(E2="Prospectus identifier",ISBLANK(F2)=FALSE,ISBLANK(F1)=TRUE),AND(E2="Prospectus Country",ISBLANK(F2)=TRUE,ISBLANK(F3)=FALSE),AND(E2="Prospectus identifier",ISBLANK(F2)=TRUE,ISBLANK(F1)=FALSE),AND(E2="Prospectus identifier",ISBLANK(F2)=FALSE,ISBLANK(F3)=FALSE,F$3="Public"),AND(E2="Prospectus Country",ISBLANK(F2)=FALSE,ISBLANK(F4)=FALSE,F$3="Public"))),"S5",IF(AND(C2="STSS6",E2="Securitisation Repository name",ISBLANK(F2)=TRUE,F$3="Public"),"S6",IF(AND(C2="STSS12",OR(AND(S2&lt;&gt;"",S2&gt;TODAY()+1))),"S12",IF(AND(C2="STSS13",OR(AND(F$32="N",E$32="Authorised Third party flag",E2&lt;&gt;"Authorised Third party flag",ISBLANK(F2)=FALSE),AND(F$32="Y",E$32="Authorised Third party flag",E2&lt;&gt;"Authorised Third party flag",ISBLANK(F2)=TRUE))),"S13",IF(AND(C2="STSS14",OR(AND(E$32="Authorised Third party flag",E2&lt;&gt;"Authorised Third party flag",F$32="N",ISBLANK(F2)=FALSE),AND(E$32="Authorised Third party flag",E2&lt;&gt;"Authorised Third party flag",F$32="Y",ISBLANK(F2)=TRUE),AND(E$32="Authorised Third party flag",E2&lt;&gt;"Authorised Third party flag",F$32="N",ISBLANK(F2)=FALSE),AND(E$32="Authorised Third party flag",E2&lt;&gt;"Authorised Third party flag",F$32="Y",ISBLANK(F2)=TRUE))),"S14",IF(AND(C2="STSS15",OR(AND(E$32="Authorised Third party flag",F$32="N",E2&lt;&gt;"Authorised Third party flag",ISBLANK(F2)=FALSE),AND(E2&lt;&gt;"Authorised Third party flag",E$32="Authorised Third party flag",F$32="Y",ISBLANK(F2)=TRUE),AND(RIGHT(E2,11)="t Authority",E$32="Authorised Third party flag",F$32="N",ISBLANK(F2)=FALSE))),"S15",IF(AND(C2="STSS4",OR(AND(E2="Multiple STS notifications reason",ISBLANK(F2)=TRUE,F1="Y"),AND(E2="Multiple STS notifications comment",ISBLANK(F2)=TRUE,F$20="Y"),AND(E2="Multiple STS notifications reason",ISBLANK(F2)=FALSE,F1="N"),AND(E2="Multiple STS notifications comment",ISBLANK(F2)=FALSE,F$20="N"))),"Trust",IF(OR(AND(RIGHT(G2,7)="ed/N/A}",F2&lt;&gt;"Confirmed",F2&lt;&gt;"Unconfirmed",F2&lt;&gt;"N/A"),AND(G2="{Confirmed/Unconfirmed}",F2&lt;&gt;"Confirmed",F2&lt;&gt;"Unconfirmed")),"lst",IF(AND(RIGHT(G1,7)="ed/N/A}",C2&lt;&gt;"STSS61",C2&lt;&gt;"STSS23",F1&lt;&gt;"N/A",ISBLANK(F2)=TRUE,D2="C"),"CND",IF(AND(F2="Unconfirmed",C2&lt;&gt;"STSS32"),"UCF",IF(AND(C2="STSS21",E2="Subject to severe clawback",F2="Y"),"S21",IF(AND(C2="STSS23",OR(AND(E1="The seller is not the original lender flag",F2="N/A",F1="Y"),AND(E1="The seller is not the original lender flag",F2&lt;&gt;"N/A",F1="N"),AND(E$48="The seller is not the original lender flag",ISBLANK(F2)=TRUE,F$48="Y"))),"S23",IF(AND(C2="STSS32",OR(AND(E2="Payment exemption",F$77="Unconfirmed",OR(F2="N/A",F2="No exemption",ISBLANK(F2)=TRUE)),AND(E2="Payment exemption",ISBLANK(F2)=FALSE,F$77="Confirmed"))),"S32",IF(AND(C2="STSS18",OR(AND(E2="Credit granting criteria compliance confirmation",F2&lt;&gt;"N/A",F1="N"),AND(E2="Credit granting criteria compliance confirmation",OR(ISBLANK(F2)=TRUE,F2="N/A"),F1="Y"))),"S18",IF(AND(C2="STSS19",OR(AND(F2&lt;&gt;"N/A",F$37="N",E2="Credit granting criteria supervision confirmation"),AND(OR(ISBLANK(F2)=TRUE,F2="N/A"),F$37="Y",E2="Credit granting criteria supervision confirmation"))),"S19",IF(AND(C2="STSS29",OR(AND(E2="Residential Loan requirement confirmation",F2&lt;&gt;"N/A",F$29&lt;&gt;"residential mortgages"),AND(E2="Residential Loan requirement confirmation",F2="N/A",F$29="residential mortgages"))),"S29",IF(AND(C2="STSS34",OR(AND(D2="C",E2="Other options used comment",F1="Y",ISBLANK(F2)=TRUE),AND(E2="Other options used comment",F1="N",D2="C",ISBLANK(F2)=FALSE),AND(E2="No compliance with risk retention requirements",F2="Y"),AND(E2="Vertical slice",F2="N",F3="N",F4="N",F5="N",F6="N",F7="N",F8="N"),AND(E2="Seller's share",F2="N",F3="N",F4="N",F5="N",F6="N",F7="N",F$87="N"),AND(E2="Randomly-selected exposures kept on balance sheet",F2="N",F3="N",F4="N",F5="N",F6="N",F$87="N",F$88="N"),AND(E2="First loss tranche",F2="N",F3="N",F4="N",F5="N",F$87="N",F$88="N",F$89="N"),AND(E2="First loss exposure in each asset indicator",F2="N",F3="N",F4="N",F$87="N",F$88="N",F$89="N",F$90="N"),AND(E2="No compliance with risk retention requirements",F2="N",F3="N",F$87="N",F$88="N",F$89="N",F$90="N",F$91="N"),AND(E2="Other option indicator",F2="N",F$87="N",F$88="N",F$89="N",F$90="N",F$91="N",F$92="N"),AND(E2="Retaining entity LEI",ISBLANK(F2)=TRUE,ISBLANK(F3)=TRUE),AND(E2="Retaining entity name",ISBLANK(F2)=TRUE,ISBLANK(F1)=TRUE))),"S34",IF(AND(C2="STSS37",OR(AND(F2="N/A",E2="Common standards underwriting derivatives confirmation",F$97&lt;&gt;"No derivatives"),AND(F2&lt;&gt;"N/A",E2="Common standards underwriting derivatives confirmation",F$97="No derivatives"))),"S37",IF(AND(C2="STSS44",F2="N/A",E2="Credit quality deterioration trigger confirmation",F$113="Confirmed"),"S44",IF(OR(AND(C2="STSS46",F2&lt;&gt;"N/A",E2="Credit quality deterioration trigger confirmation",F$119="N/A"),AND(C2="STSS46",F2="N/A",E2="Credit quality deterioration trigger confirmation",F$119&lt;&gt;"N/A")),"S46",IF(OR(AND(C2="STSS47",F2&lt;&gt;"N/A",E2="Insolvency-related event confirmation",F$119="N/A"),AND(C2="STS47",F2="N/A",E2="Insolvency-related event confirmation",F$119&lt;&gt;"N/A")),"S47",IF(OR(AND(C2="STSS48",F2&lt;&gt;"N/A",E2="Pre-determined threshold value confirmation",F$119="N/A"),AND(C2="STSS48",F2="N/A",E2="Pre-determined threshold value confirmation",F$119&lt;&gt;"N/A")),"S48",IF(OR(AND(C2="STSS49",F2&lt;&gt;"N/A",E2="New underlying exposures failure generation confirmation",F$119="N/A"),AND(C2="STSS49",F2="N/A",E2="New underlying exposures failure generation confirmation",F$119&lt;&gt;"N/A")),"S49",IF(AND(C2="STSS61",OR(AND(OR(F$29="residential mortgages",F$29="auto loans/leases"),F2="Not available",E2="Environmental performance availability"),AND(OR(F$29="residential mortgages",F$29="auto loans/leases"),F2="N/A",E2="Environmental performance availability"),AND(F$29&lt;&gt;"residential mortgages",F$29&lt;&gt;"auto loans/leases",F2&lt;&gt;"N/A",E2="Environmental performance availability"),AND(E2="Environmental performance explanation",F1="Available",ISBLANK(F2)=TRUE))),"S61",1))))))))))))))))))))))))))))</f>
        <v>1</v>
      </c>
      <c r="P2" s="126">
        <v>35</v>
      </c>
      <c r="Q2" s="127" t="str">
        <f ca="1">IF(AND(E2="Last notification date",MONTH(TODAY())&gt;9,DAY(TODAY())&gt;9),YEAR(TODAY())&amp;"-"&amp;MONTH(TODAY())&amp;"-"&amp;DAY(TODAY()),IF(AND(E2="Last notification date",MONTH(TODAY())&lt;9,DAY(TODAY())&lt;10),YEAR(TODAY())&amp;"-0"&amp;MONTH(TODAY())&amp;"-0"&amp;DAY(TODAY()),IF(AND(E2="Last notification date",MONTH(TODAY())&gt;9,DAY(TODAY())&lt;10),YEAR(TODAY())&amp;"-"&amp;MONTH(TODAY())&amp;"-0"&amp;DAY(TODAY()),IF(AND(E2="Last notification date",MONTH(TODAY())&lt;10,DAY(TODAY())&gt;9),YEAR(TODAY())&amp;"-0"&amp;MONTH(TODAY())&amp;"-"&amp;DAY(TODAY()),IF(LEFT(G2,4)="{SEC","SEC ID",IF(LEFT(G2,4)="{DAT","DATE",IF(LEFT(G2,4)="{TEX",Val!B$21,IF(LEFT(G2,4)="{ALP",Val!B$20,IF(LEFT(G2,4)="{COU",Val!B$20,IF(OR(LEFT(G2,4)="{ISI",LEFT(G2,4)="{LEI"),Val!B$17,IF(OR(LEFT(G2,4)="{CA_",LEFT(G2,4)="{Mas",LEFT(G2,4)="{Y/N",LEFT(G2,4)="{No ",LEFT(G2,4)="{N/A",LEFT(G2,4)="{Con",LEFT(G2,4)="{LIS"),"LIST","")))))))))))</f>
        <v/>
      </c>
      <c r="R2" s="126">
        <f>LEN(F2)</f>
        <v>0</v>
      </c>
      <c r="S2" s="128" t="str">
        <f>IF(ISERROR(DATEVALUE(F2))=TRUE,"",DATEVALUE(F2))</f>
        <v/>
      </c>
      <c r="T2" s="126" t="str">
        <f t="shared" ref="T2" si="0">IF(AND(D2="M",ISBLANK(F2)=TRUE),"EMPTY",IF(AND(D2&lt;&gt;"M",ISBLANK(F2)=TRUE),"BLANK","UNK"))</f>
        <v>BLANK</v>
      </c>
      <c r="U2" s="126" t="str" cm="1">
        <f t="array" aca="1" ref="U2" ca="1">IF(AND(E2="Payment exemption explanation",ISBLANK(F2)=FALSE,F$77="Confirmed"),"FORMAT",IF(AND(E2="Historical Default and Loss Performance Data location",F$3="Public",ISBLANK(F2)=TRUE),"FORMAT",IF(AND(E1="Subject to severe clawback",F1="Y",ISBLANK(F2)=TRUE),"FORMAT",IF(AND(E1="Subject to severe clawback",F1="N",ISBLANK(F2)=FALSE),"FORMAT",IF(AND(OR(E2="Credit granting criteria supervision comment",E2="Credit granting criteria compliance comment"),ISBLANK(F2)=FALSE,OR(AND(F$34="N",E397="Originator (or original lender) is not a Credit institution"),AND(F$37="N",E$37="Originator (or original lender) is not a Credit institution"))),"FORMAT_S17",IF(AND(C2="STSS60",E2="Location of Liability cash flow model",ISBLANK(F2)=TRUE,F$3="Public"),"FORMAT_S60",IF(AND(C2="STSS58",E2="Historical Default and Loss Performance Data location",ISBLANK(F2)=TRUE,F$3="Public"),"FORMAT_S37",IF(AND(E2="Sponsor LEI",ISBLANK(F2)=TRUE,ISBLANK(F$8)=TRUE),"FORMAT_LEI",IF(AND(E2="Originator LEI",ISBLANK(F2)=TRUE,ISBLANK(F$11)=TRUE),"FORMAT_LEI",IF(OR(T2="EMPTY",P2+1&lt;LEN(F2),AND(G1="{Confirmed/Unconfirmed/N/A}",S2="N/A",F1="N/A",F2&lt;&gt;"")),"FORMAT",IF(OR(AND(E2="Non-ABCP securitisation unique identifier",MID(F2,21,1)&lt;&gt;"N"),AND(E2="ABCP transaction unique identifier",MID(F2,21,1)&lt;&gt;"T"),AND(E2="ABCP programme unique identifier",MID(F2,21,1)&lt;&gt;"P")),"FORMAT_SEC_ID",IF(AND(E2="Underlying exposures classification",F2&lt;&gt;"residential mortgages",F2&lt;&gt;"commercial mortgages",F2&lt;&gt;"credit facilities provided to individuals for personal, family or household consumption purposes",F2&lt;&gt;"credit facilities, including loans and leases, provided to any type of enterprise or corporation",F2&lt;&gt;"auto loans/leases",F2&lt;&gt;"credit-card receivables",F2&lt;&gt;"trade receivables",F2&lt;&gt;"others"),"FORMAT_LIST",IF(AND(E2="Instrument code",LEN(F2)-LEN(SUBSTITUTE(F2,";",""))&lt;&gt;LEN(F1)-LEN(SUBSTITUTE(F1,";",""))),"FORMAT_;",IF(AND(E2="Sponsor country (if multiple countries)",LEN(F2)-LEN(SUBSTITUTE(F2,";",""))&lt;&gt;LEN(F$11)-LEN(SUBSTITUTE(F$11,";",""))),"FORMAT_;",IF(AND(E2="Sponsor country (if multiple countries)",ISBLANK(F2)=FALSE,LEN(F2)-LEN(SUBSTITUTE(F2,";",""))=0),"FORMAT_;",IF(AND(E2="Sponsor country (if multiple countries)",ISBLANK(F2)=TRUE,LEN(F$11)-LEN(SUBSTITUTE(F$11,";",""))&lt;&gt;0),"FORMAT_;",IF(AND(E2="Originator country  (if multiple countries)",LEN(F2)-LEN(SUBSTITUTE(F2,";",""))&lt;&gt;0,ISBLANK(F2)=FALSE,LEN(F2)-LEN(SUBSTITUTE(F2,";",""))&lt;&gt;LEN(F$8)-LEN(SUBSTITUTE(F$8,";",""))),"FORMAT_;",IF(AND(E2="Originator country  (if multiple countries)",ISBLANK(F2)=FALSE,LEN(F2)-LEN(SUBSTITUTE(F2,";",""))=0),"FORMAT_;",IF(AND(E2="Originator country  (if multiple countries)",ISBLANK(F2)=TRUE,LEN(F$8)-LEN(SUBSTITUTE(F$8,";",""))&lt;&gt;0),"FORMAT_;",IF(AND(E2="Original lender country (if multiple countries)",ISBLANK(F2)=FALSE,LEN(F2)-LEN(SUBSTITUTE(F2,";",""))&lt;&gt;0,LEN(F2)-LEN(SUBSTITUTE(F2,";",""))&lt;&gt;LEN(F$14)-LEN(SUBSTITUTE(F$14,";",""))),"FORMAT_;",IF(AND(E2="Original lender country (if multiple countries)",ISBLANK(F2)=TRUE,LEN(F$14)-LEN(SUBSTITUTE(F$14,";",""))&lt;&gt;0),"FORMAT_;",IF(AND(E2="Original lender country (if multiple countries)",ISBLANK(F2)=FALSE,LEN(F2)-LEN(SUBSTITUTE(F2,";",""))=0),"FORMAT_;",IF(OR(AND(E2="Designated Entity LEI",LEN(F2)&lt;&gt;20),AND(G2="{LEI}",LEN(F2)&lt;&gt;0,LEN(F2)&lt;20),AND(G2="{ISIN}",LEN(F2)&lt;&gt;0,LEN(F2)&lt;12),AND(LEN(F2)&lt;&gt;20,E2="Retaining entity LEI",ISBLANK(F2)=FALSE),AND(E2="Instrument ISIN",ISBLANK(F2)=FALSE,LEN(F2)&gt;0,LEN(F2)&lt;11),AND(D2="M",LEFT(G2,4)="{DAT",LEN(F2)&lt;&gt;10)),"FORMAT_LEN",IF(OR(AND(F2&lt;&gt;"",LEFT(G2,4)&lt;&gt;"{TEX",ISNUMBER(SUMPRODUCT(FIND(MID(F2,ROW(INDIRECT("1:"&amp;LEN(F2))),1),W2)))=FALSE),AND(F2&lt;&gt;"",LEFT(G2,4)&lt;&gt;"{TEX",ISERROR(SUMPRODUCT(SEARCH(MID(F2,ROW(INDIRECT("1:"&amp;LEN(TRIM(F2)))),1)," "&amp;W2&amp;CHAR(10)&amp;"""")))=TRUE)),"FORMAT_CHAR",IF(LEFT(G2,4)="{TEX","TEXT","UNK")))))))))))))))))))))))))</f>
        <v>UNK</v>
      </c>
      <c r="V2" s="126" t="b" cm="1">
        <f t="array" aca="1" ref="V2" ca="1">IF(OR(LEN(F2)&gt;P2+1),FALSE,IF(LEFT(G2,5)="{TEXT",TRUE,IF(AND(ISBLANK(F2)=FALSE,G2="{DATE_TEXT-YYYY-MM-DD}",LEN(F2)&lt;&gt;10),FALSE,IF(AND(ISBLANK(F2)=FALSE,ISNUMBER(SUMPRODUCT(SEARCH(MID(F2,ROW(INDIRECT("1:"&amp;LEN(TRIM(F2)))),1)," "&amp;W2&amp;CHAR(10)&amp;"""")))=FALSE),FALSE,TRUE))))</f>
        <v>1</v>
      </c>
      <c r="W2" s="127" t="str">
        <f>IF(G2="{Applicable/N/A}","N/Aplicable",IF(E2="Designated Entity LEI","ABCDEFGHIJKLMNOPQRSTUVWXYZ0123456789",IF(OR(G2="{ISIN}",G2="{LEI}"),";ABCDEFGHIJKLMNOPQRSTUVWXYZ0123456789",IF(G2="{Master Trust/Other}","Master TuOhe",IF(E2="Securitisation type","Privateublc",IF(LEFT(G2,4)="{CA_",Val!B$21,IF(G2="{COUNTRY_EU_LIST}"," ;abcdefghijklmnopqrstuvwxyzABCDEFGHIJKLMNOPQRSTUVWXYZ0123456789",IF(OR(G2="{NOTIFICATION ID}",G2="{SECURITISATION ID}"),Val!B$15,IF(G2="{COUNTRY_EU}"," ;abcdefghijklmnopqrstuvwxyzABCDEFGHIJKLMNOPQRSTUVWXYZ",IF(G2="{Confirmed/Unconfirmed}","ConfirmedUnc",IF(G2="{Confirmed/Unconfirmed/N/A}","Confirmed/UncNA",IF(LEFT(G2,4)="{DAT","0123456789-",IF(LEFT(G2,4)="{Y/N","YN",IF(OR(LEFT(G2,4)="{N/A",LEFT(G2,4)="{LIS",LEFT(G2,4)="{No ",LEFT(G2,4)="{SEC",LEFT(G2,4)="{Mas"),Val!B$20,IF(LEFT(G2,4)="{TEX",Val!B$21,IF(LEFT(G2,4)="{ALP",Val!B$20,IF(LEFT(G2,4)="{COU",Val!B$20)))))))))))))))))</f>
        <v>ABCDEFGHIJKLMNOPQRSTUVWXYZ0123456789</v>
      </c>
      <c r="X2" s="129" t="s">
        <v>675</v>
      </c>
      <c r="Y2" s="130" t="s">
        <v>688</v>
      </c>
      <c r="Z2" s="129" t="s">
        <v>54</v>
      </c>
      <c r="AA2" s="129" t="s">
        <v>685</v>
      </c>
      <c r="AB2" s="123" t="s">
        <v>699</v>
      </c>
      <c r="AC2" s="123"/>
      <c r="AD2" s="129" t="s">
        <v>676</v>
      </c>
      <c r="AE2" s="129" t="s">
        <v>175</v>
      </c>
      <c r="AF2" s="129" t="s">
        <v>149</v>
      </c>
      <c r="AG2" s="129"/>
      <c r="AH2" s="131" t="s">
        <v>1098</v>
      </c>
      <c r="AI2" s="123" t="s">
        <v>678</v>
      </c>
      <c r="AJ2" s="131" t="s">
        <v>638</v>
      </c>
      <c r="AK2" s="47"/>
    </row>
    <row r="3" spans="1:37" s="1" customFormat="1" ht="63" customHeight="1" x14ac:dyDescent="0.3">
      <c r="A3" s="15" t="s">
        <v>1150</v>
      </c>
      <c r="B3" s="16" t="s">
        <v>45</v>
      </c>
      <c r="C3" s="20"/>
      <c r="D3" s="21" t="s">
        <v>52</v>
      </c>
      <c r="E3" s="22" t="s">
        <v>53</v>
      </c>
      <c r="F3" s="45" t="s">
        <v>54</v>
      </c>
      <c r="G3" s="60" t="s">
        <v>36</v>
      </c>
      <c r="H3" s="44" t="s">
        <v>1147</v>
      </c>
      <c r="I3" s="88" t="s">
        <v>1318</v>
      </c>
      <c r="J3" s="89" t="s">
        <v>53</v>
      </c>
      <c r="K3" s="44"/>
      <c r="L3" s="44" t="s">
        <v>49</v>
      </c>
      <c r="M3" s="44" t="s">
        <v>50</v>
      </c>
      <c r="N3" s="78" t="s">
        <v>51</v>
      </c>
      <c r="O3" s="126">
        <f t="shared" ref="O3:O66" ca="1" si="1">IF(LEFT(U3,6)="FORMAT","FMT",IF(AND(E3="Designated Entity LEI",ISBLANK(F3)=FALSE,ISNUMBER(SEARCH(F3,F$8))=FALSE,ISNUMBER(SEARCH(F3,F$11))=FALSE),"DE",IF(AND(C3="STSS1",OR(AND(E3="Instrument ISIN",ISBLANK(F3)=TRUE,ISBLANK(F4)=TRUE,ISBLANK(F5)=TRUE),AND(E3="Instrument code",ISBLANK(F3)=TRUE,ISBLANK(F2)=TRUE,ISBLANK(F$5)=TRUE),AND(E3="Instrument code type",ISBLANK(F3)=TRUE,ISBLANK(F4)=TRUE,ISBLANK(F2)=TRUE),AND(E3="Instrument code",ISBLANK(F3)=TRUE,ISBLANK(F2)=FALSE),AND(E3="Instrument code type",ISBLANK(F3)=FALSE,ISBLANK(F4)=TRUE))),"S1",IF(AND(C3="STSS8",OR(AND(OR(E3="Sponsor country",E3="Originator country",E3="SSPE country",E3="Original Lender country"),ISBLANK(F4)=FALSE,ISBLANK(F3)=FALSE),AND(RIGHT(E3,23)="(if multiple countries)",ISBLANK(F2)=FALSE,ISBLANK(F3)=FALSE),AND(OR(E3="Sponsor country",E3="Originator country",E3="Original Lender country"),ISBLANK(F4)=TRUE,ISBLANK(F3)=TRUE,ISBLANK(F2)=FALSE))),"S8",IF(AND(C3="STSS5",OR(AND(E3="Exemption on Prospectus",ISBLANK(F3)=TRUE,ISBLANK(F2)=TRUE,ISBLANK(F$23)=TRUE,F$3="Public"),AND(E3="Prospectus Country",ISBLANK(F3)=TRUE,ISBLANK(F4)=TRUE,ISBLANK(F5)=TRUE,F$3="Public"),AND(E3="Prospectus identifier ",ISBLANK(F3)=TRUE,ISBLANK(F4)=TRUE,ISBLANK(F2)=TRUE,F$3="Public"),AND(E3="Exemption on Prospectus",ISBLANK(F3)=FALSE,ISBLANK(F2)=FALSE,ISBLANK(F$23)=FALSE),AND(E3="Prospectus Country",ISBLANK(F3)=FALSE,ISBLANK(F4)=FALSE,ISBLANK(F5)=FALSE),AND(E3="Prospectus identifier ",ISBLANK(F3)=FALSE,ISBLANK(F2)=FALSE,ISBLANK(F2)=FALSE),AND(E3="Prospectus Country",ISBLANK(F3)=FALSE,ISBLANK(F4)=TRUE),AND(E3="Prospectus identifier",ISBLANK(F3)=FALSE,ISBLANK(F2)=TRUE),AND(E3="Prospectus Country",ISBLANK(F3)=TRUE,ISBLANK(F4)=FALSE),AND(E3="Prospectus identifier",ISBLANK(F3)=TRUE,ISBLANK(F2)=FALSE),AND(E3="Prospectus identifier",ISBLANK(F3)=FALSE,ISBLANK(F4)=FALSE,F$3="Public"),AND(E3="Prospectus Country",ISBLANK(F3)=FALSE,ISBLANK(F5)=FALSE,F$3="Public"))),"S5",IF(AND(C3="STSS6",E3="Securitisation Repository name",ISBLANK(F3)=TRUE,F$3="Public"),"S6",IF(AND(C3="STSS12",OR(AND(S3&lt;&gt;"",S3&gt;TODAY()+1))),"S12",IF(AND(C3="STSS13",OR(AND(F$32="N",E$32="Authorised Third party flag",E3&lt;&gt;"Authorised Third party flag",ISBLANK(F3)=FALSE),AND(F$32="Y",E$32="Authorised Third party flag",E3&lt;&gt;"Authorised Third party flag",ISBLANK(F3)=TRUE))),"S13",IF(AND(C3="STSS14",OR(AND(E$32="Authorised Third party flag",E3&lt;&gt;"Authorised Third party flag",F$32="N",ISBLANK(F3)=FALSE),AND(E$32="Authorised Third party flag",E3&lt;&gt;"Authorised Third party flag",F$32="Y",ISBLANK(F3)=TRUE),AND(E$32="Authorised Third party flag",E3&lt;&gt;"Authorised Third party flag",F$32="N",ISBLANK(F3)=FALSE),AND(E$32="Authorised Third party flag",E3&lt;&gt;"Authorised Third party flag",F$32="Y",ISBLANK(F3)=TRUE))),"S14",IF(AND(C3="STSS15",OR(AND(E$32="Authorised Third party flag",F$32="N",E3&lt;&gt;"Authorised Third party flag",ISBLANK(F3)=FALSE),AND(E3&lt;&gt;"Authorised Third party flag",E$32="Authorised Third party flag",F$32="Y",ISBLANK(F3)=TRUE),AND(RIGHT(E3,11)="t Authority",E$32="Authorised Third party flag",F$32="N",ISBLANK(F3)=FALSE))),"S15",IF(AND(C3="STSS4",OR(AND(E3="Multiple STS notifications reason",ISBLANK(F3)=TRUE,F2="Y"),AND(E3="Multiple STS notifications comment",ISBLANK(F3)=TRUE,F$20="Y"),AND(E3="Multiple STS notifications reason",ISBLANK(F3)=FALSE,F2="N"),AND(E3="Multiple STS notifications comment",ISBLANK(F3)=FALSE,F$20="N"))),"Trust",IF(OR(AND(RIGHT(G3,7)="ed/N/A}",F3&lt;&gt;"Confirmed",F3&lt;&gt;"Unconfirmed",F3&lt;&gt;"N/A"),AND(G3="{Confirmed/Unconfirmed}",F3&lt;&gt;"Confirmed",F3&lt;&gt;"Unconfirmed")),"lst",IF(AND(RIGHT(G2,7)="ed/N/A}",C3&lt;&gt;"STSS61",C3&lt;&gt;"STSS23",F2&lt;&gt;"N/A",ISBLANK(F3)=TRUE,D3="C"),"CND",IF(AND(F3="Unconfirmed",C3&lt;&gt;"STSS32"),"UCF",IF(AND(C3="STSS21",E3="Subject to severe clawback",F3="Y"),"S21",IF(AND(C3="STSS23",OR(AND(E2="The seller is not the original lender flag",F3="N/A",F2="Y"),AND(E2="The seller is not the original lender flag",F3&lt;&gt;"N/A",F2="N"),AND(E$48="The seller is not the original lender flag",ISBLANK(F3)=TRUE,F$48="Y"))),"S23",IF(AND(C3="STSS32",OR(AND(E3="Payment exemption",F$77="Unconfirmed",OR(F3="N/A",F3="No exemption",ISBLANK(F3)=TRUE)),AND(E3="Payment exemption",ISBLANK(F3)=FALSE,F$77="Confirmed"))),"S32",IF(AND(C3="STSS18",OR(AND(E3="Credit granting criteria compliance confirmation",F3&lt;&gt;"N/A",F2="N"),AND(E3="Credit granting criteria compliance confirmation",OR(ISBLANK(F3)=TRUE,F3="N/A"),F2="Y"))),"S18",IF(AND(C3="STSS19",OR(AND(F3&lt;&gt;"N/A",F$37="N",E3="Credit granting criteria supervision confirmation"),AND(OR(ISBLANK(F3)=TRUE,F3="N/A"),F$37="Y",E3="Credit granting criteria supervision confirmation"))),"S19",IF(AND(C3="STSS29",OR(AND(E3="Residential Loan requirement confirmation",F3&lt;&gt;"N/A",F$29&lt;&gt;"residential mortgages"),AND(E3="Residential Loan requirement confirmation",F3="N/A",F$29="residential mortgages"))),"S29",IF(AND(C3="STSS34",OR(AND(D3="C",E3="Other options used comment",F2="Y",ISBLANK(F3)=TRUE),AND(E3="Other options used comment",F2="N",D3="C",ISBLANK(F3)=FALSE),AND(E3="No compliance with risk retention requirements",F3="Y"),AND(E3="Vertical slice",F3="N",F4="N",F5="N",F6="N",F7="N",F8="N",F9="N"),AND(E3="Seller's share",F3="N",F4="N",F5="N",F6="N",F7="N",F8="N",F$87="N"),AND(E3="Randomly-selected exposures kept on balance sheet",F3="N",F4="N",F5="N",F6="N",F7="N",F$87="N",F$88="N"),AND(E3="First loss tranche",F3="N",F4="N",F5="N",F6="N",F$87="N",F$88="N",F$89="N"),AND(E3="First loss exposure in each asset indicator",F3="N",F4="N",F5="N",F$87="N",F$88="N",F$89="N",F$90="N"),AND(E3="No compliance with risk retention requirements",F3="N",F4="N",F$87="N",F$88="N",F$89="N",F$90="N",F$91="N"),AND(E3="Other option indicator",F3="N",F$87="N",F$88="N",F$89="N",F$90="N",F$91="N",F$92="N"),AND(E3="Retaining entity LEI",ISBLANK(F3)=TRUE,ISBLANK(F4)=TRUE),AND(E3="Retaining entity name",ISBLANK(F3)=TRUE,ISBLANK(F2)=TRUE))),"S34",IF(AND(C3="STSS37",OR(AND(F3="N/A",E3="Common standards underwriting derivatives confirmation",F$97&lt;&gt;"No derivatives"),AND(F3&lt;&gt;"N/A",E3="Common standards underwriting derivatives confirmation",F$97="No derivatives"))),"S37",IF(AND(C3="STSS44",F3="N/A",E3="Credit quality deterioration trigger confirmation",F$113="Confirmed"),"S44",IF(OR(AND(C3="STSS46",F3&lt;&gt;"N/A",E3="Credit quality deterioration trigger confirmation",F$119="N/A"),AND(C3="STSS46",F3="N/A",E3="Credit quality deterioration trigger confirmation",F$119&lt;&gt;"N/A")),"S46",IF(OR(AND(C3="STSS47",F3&lt;&gt;"N/A",E3="Insolvency-related event confirmation",F$119="N/A"),AND(C3="STS47",F3="N/A",E3="Insolvency-related event confirmation",F$119&lt;&gt;"N/A")),"S47",IF(OR(AND(C3="STSS48",F3&lt;&gt;"N/A",E3="Pre-determined threshold value confirmation",F$119="N/A"),AND(C3="STSS48",F3="N/A",E3="Pre-determined threshold value confirmation",F$119&lt;&gt;"N/A")),"S48",IF(OR(AND(C3="STSS49",F3&lt;&gt;"N/A",E3="New underlying exposures failure generation confirmation",F$119="N/A"),AND(C3="STSS49",F3="N/A",E3="New underlying exposures failure generation confirmation",F$119&lt;&gt;"N/A")),"S49",IF(AND(C3="STSS61",OR(AND(OR(F$29="residential mortgages",F$29="auto loans/leases"),F3="Not available",E3="Environmental performance availability"),AND(OR(F$29="residential mortgages",F$29="auto loans/leases"),F3="N/A",E3="Environmental performance availability"),AND(F$29&lt;&gt;"residential mortgages",F$29&lt;&gt;"auto loans/leases",F3&lt;&gt;"N/A",E3="Environmental performance availability"),AND(E3="Environmental performance explanation",F2="Available",ISBLANK(F3)=TRUE))),"S61",1))))))))))))))))))))))))))))</f>
        <v>1</v>
      </c>
      <c r="P3" s="126">
        <v>7</v>
      </c>
      <c r="Q3" s="127" t="str">
        <f ca="1">IF(AND(E3="Last notification date",MONTH(TODAY())&gt;9,DAY(TODAY())&gt;9),YEAR(TODAY())&amp;"-"&amp;MONTH(TODAY())&amp;"-"&amp;DAY(TODAY()),IF(AND(E3="Last notification date",MONTH(TODAY())&lt;9,DAY(TODAY())&lt;10),YEAR(TODAY())&amp;"-0"&amp;MONTH(TODAY())&amp;"-0"&amp;DAY(TODAY()),IF(AND(E3="Last notification date",MONTH(TODAY())&gt;9,DAY(TODAY())&lt;10),YEAR(TODAY())&amp;"-"&amp;MONTH(TODAY())&amp;"-0"&amp;DAY(TODAY()),IF(AND(E3="Last notification date",MONTH(TODAY())&lt;10,DAY(TODAY())&gt;9),YEAR(TODAY())&amp;"-0"&amp;MONTH(TODAY())&amp;"-"&amp;DAY(TODAY()),IF(LEFT(G3,4)="{SEC","SEC ID",IF(LEFT(G3,4)="{DAT","DATE",IF(LEFT(G3,4)="{TEX",Val!B$21,IF(LEFT(G3,4)="{ALP",Val!B$20,IF(LEFT(G3,4)="{COU",Val!B$20,IF(OR(LEFT(G3,4)="{ISI",LEFT(G3,4)="{LEI"),Val!B$17,IF(OR(LEFT(G3,4)="{CA_",LEFT(G3,4)="{Mas",LEFT(G3,4)="{Y/N",LEFT(G3,4)="{No ",LEFT(G3,4)="{N/A",LEFT(G3,4)="{Con",LEFT(G3,4)="{LIS"),"LIST","")))))))))))</f>
        <v>LIST</v>
      </c>
      <c r="R3" s="126">
        <f t="shared" ref="R3:R66" si="2">LEN(F3)</f>
        <v>6</v>
      </c>
      <c r="S3" s="128" t="str">
        <f t="shared" ref="S3:S31" si="3">IF(ISERROR(DATEVALUE(F3))=TRUE,"",DATEVALUE(F3))</f>
        <v/>
      </c>
      <c r="T3" s="126" t="str">
        <f t="shared" ref="T3:T66" si="4">IF(AND(D3="M",ISBLANK(F3)=TRUE),"EMPTY",IF(AND(D3&lt;&gt;"M",ISBLANK(F3)=TRUE),"BLANK","UNK"))</f>
        <v>UNK</v>
      </c>
      <c r="U3" s="126" t="str" cm="1">
        <f t="array" aca="1" ref="U3" ca="1">IF(AND(E3="Payment exemption explanation",ISBLANK(F3)=FALSE,F$77="Confirmed"),"FORMAT",IF(AND(E3="Historical Default and Loss Performance Data location",F$3="Public",ISBLANK(F3)=TRUE),"FORMAT",IF(AND(E2="Subject to severe clawback",F2="Y",ISBLANK(F3)=TRUE),"FORMAT",IF(AND(E2="Subject to severe clawback",F2="N",ISBLANK(F3)=FALSE),"FORMAT",IF(AND(OR(E3="Credit granting criteria supervision comment",E3="Credit granting criteria compliance comment"),ISBLANK(F3)=FALSE,OR(AND(F$34="N",E398="Originator (or original lender) is not a Credit institution"),AND(F$37="N",E$37="Originator (or original lender) is not a Credit institution"))),"FORMAT_S17",IF(AND(C3="STSS60",E3="Location of Liability cash flow model",ISBLANK(F3)=TRUE,F$3="Public"),"FORMAT_S60",IF(AND(C3="STSS58",E3="Historical Default and Loss Performance Data location",ISBLANK(F3)=TRUE,F$3="Public"),"FORMAT_S37",IF(AND(E3="Sponsor LEI",ISBLANK(F3)=TRUE,ISBLANK(F$8)=TRUE),"FORMAT_LEI",IF(AND(E3="Originator LEI",ISBLANK(F3)=TRUE,ISBLANK(F$11)=TRUE),"FORMAT_LEI",IF(OR(T3="EMPTY",P3+1&lt;LEN(F3),AND(G2="{Confirmed/Unconfirmed/N/A}",S3="N/A",F2="N/A",F3&lt;&gt;"")),"FORMAT",IF(OR(AND(E3="Non-ABCP securitisation unique identifier",MID(F3,21,1)&lt;&gt;"N"),AND(E3="ABCP transaction unique identifier",MID(F3,21,1)&lt;&gt;"T"),AND(E3="ABCP programme unique identifier",MID(F3,21,1)&lt;&gt;"P")),"FORMAT_SEC_ID",IF(AND(E3="Underlying exposures classification",F3&lt;&gt;"residential mortgages",F3&lt;&gt;"commercial mortgages",F3&lt;&gt;"credit facilities provided to individuals for personal, family or household consumption purposes",F3&lt;&gt;"credit facilities, including loans and leases, provided to any type of enterprise or corporation",F3&lt;&gt;"auto loans/leases",F3&lt;&gt;"credit-card receivables",F3&lt;&gt;"trade receivables",F3&lt;&gt;"others"),"FORMAT_LIST",IF(AND(E3="Instrument code",LEN(F3)-LEN(SUBSTITUTE(F3,";",""))&lt;&gt;LEN(F2)-LEN(SUBSTITUTE(F2,";",""))),"FORMAT_;",IF(AND(E3="Sponsor country (if multiple countries)",LEN(F3)-LEN(SUBSTITUTE(F3,";",""))&lt;&gt;LEN(F$11)-LEN(SUBSTITUTE(F$11,";",""))),"FORMAT_;",IF(AND(E3="Sponsor country (if multiple countries)",ISBLANK(F3)=FALSE,LEN(F3)-LEN(SUBSTITUTE(F3,";",""))=0),"FORMAT_;",IF(AND(E3="Sponsor country (if multiple countries)",ISBLANK(F3)=TRUE,LEN(F$11)-LEN(SUBSTITUTE(F$11,";",""))&lt;&gt;0),"FORMAT_;",IF(AND(E3="Originator country  (if multiple countries)",LEN(F3)-LEN(SUBSTITUTE(F3,";",""))&lt;&gt;0,ISBLANK(F3)=FALSE,LEN(F3)-LEN(SUBSTITUTE(F3,";",""))&lt;&gt;LEN(F$8)-LEN(SUBSTITUTE(F$8,";",""))),"FORMAT_;",IF(AND(E3="Originator country  (if multiple countries)",ISBLANK(F3)=FALSE,LEN(F3)-LEN(SUBSTITUTE(F3,";",""))=0),"FORMAT_;",IF(AND(E3="Originator country  (if multiple countries)",ISBLANK(F3)=TRUE,LEN(F$8)-LEN(SUBSTITUTE(F$8,";",""))&lt;&gt;0),"FORMAT_;",IF(AND(E3="Original lender country (if multiple countries)",ISBLANK(F3)=FALSE,LEN(F3)-LEN(SUBSTITUTE(F3,";",""))&lt;&gt;0,LEN(F3)-LEN(SUBSTITUTE(F3,";",""))&lt;&gt;LEN(F$14)-LEN(SUBSTITUTE(F$14,";",""))),"FORMAT_;",IF(AND(E3="Original lender country (if multiple countries)",ISBLANK(F3)=TRUE,LEN(F$14)-LEN(SUBSTITUTE(F$14,";",""))&lt;&gt;0),"FORMAT_;",IF(AND(E3="Original lender country (if multiple countries)",ISBLANK(F3)=FALSE,LEN(F3)-LEN(SUBSTITUTE(F3,";",""))=0),"FORMAT_;",IF(OR(AND(E3="Designated Entity LEI",LEN(F3)&lt;&gt;20),AND(G3="{LEI}",LEN(F3)&lt;&gt;0,LEN(F3)&lt;20),AND(G3="{ISIN}",LEN(F3)&lt;&gt;0,LEN(F3)&lt;12),AND(LEN(F3)&lt;&gt;20,E3="Retaining entity LEI",ISBLANK(F3)=FALSE),AND(E3="Instrument ISIN",ISBLANK(F3)=FALSE,LEN(F3)&gt;0,LEN(F3)&lt;11),AND(D3="M",LEFT(G3,4)="{DAT",LEN(F3)&lt;&gt;10)),"FORMAT_LEN",IF(OR(AND(F3&lt;&gt;"",LEFT(G3,4)&lt;&gt;"{TEX",ISNUMBER(SUMPRODUCT(FIND(MID(F3,ROW(INDIRECT("1:"&amp;LEN(F3))),1),W3)))=FALSE),AND(F3&lt;&gt;"",LEFT(G3,4)&lt;&gt;"{TEX",ISERROR(SUMPRODUCT(SEARCH(MID(F3,ROW(INDIRECT("1:"&amp;LEN(TRIM(F3)))),1)," "&amp;W3&amp;CHAR(10)&amp;"""")))=TRUE)),"FORMAT_CHAR",IF(LEFT(G3,4)="{TEX","TEXT","UNK")))))))))))))))))))))))))</f>
        <v>UNK</v>
      </c>
      <c r="V3" s="126" t="b" cm="1">
        <f t="array" aca="1" ref="V3" ca="1">IF(OR(LEN(F3)&gt;P3+1),FALSE,IF(LEFT(G3,5)="{TEXT",TRUE,IF(AND(ISBLANK(F3)=FALSE,G3="{DATE_TEXT-YYYY-MM-DD}",LEN(F3)&lt;&gt;10),FALSE,IF(AND(ISBLANK(F3)=FALSE,ISNUMBER(SUMPRODUCT(SEARCH(MID(F3,ROW(INDIRECT("1:"&amp;LEN(TRIM(F3)))),1)," "&amp;W3&amp;CHAR(10)&amp;"""")))=FALSE),FALSE,TRUE))))</f>
        <v>1</v>
      </c>
      <c r="W3" s="127" t="str">
        <f>IF(G3="{Applicable/N/A}","N/Aplicable",IF(E3="Designated Entity LEI","ABCDEFGHIJKLMNOPQRSTUVWXYZ0123456789",IF(OR(G3="{ISIN}",G3="{LEI}"),";ABCDEFGHIJKLMNOPQRSTUVWXYZ0123456789",IF(G3="{Master Trust/Other}","Master TuOhe",IF(E3="Securitisation type","Privateublc",IF(LEFT(G3,4)="{CA_",Val!B$21,IF(G3="{COUNTRY_EU_LIST}"," ;abcdefghijklmnopqrstuvwxyzABCDEFGHIJKLMNOPQRSTUVWXYZ0123456789",IF(OR(G3="{NOTIFICATION ID}",G3="{SECURITISATION ID}"),Val!B$15,IF(G3="{COUNTRY_EU}"," ;abcdefghijklmnopqrstuvwxyzABCDEFGHIJKLMNOPQRSTUVWXYZ",IF(G3="{Confirmed/Unconfirmed}","ConfirmedUnc",IF(G3="{Confirmed/Unconfirmed/N/A}","Confirmed/UncNA",IF(LEFT(G3,4)="{DAT","0123456789-",IF(LEFT(G3,4)="{Y/N","YN",IF(OR(LEFT(G3,4)="{N/A",LEFT(G3,4)="{LIS",LEFT(G3,4)="{No ",LEFT(G3,4)="{SEC",LEFT(G3,4)="{Mas"),Val!B$20,IF(LEFT(G3,4)="{TEX",Val!B$21,IF(LEFT(G3,4)="{ALP",Val!B$20,IF(LEFT(G3,4)="{COU",Val!B$20)))))))))))))))))</f>
        <v>Privateublc</v>
      </c>
      <c r="X3" s="129" t="s">
        <v>681</v>
      </c>
      <c r="Y3" s="130" t="s">
        <v>690</v>
      </c>
      <c r="Z3" s="129" t="s">
        <v>682</v>
      </c>
      <c r="AA3" s="129" t="s">
        <v>391</v>
      </c>
      <c r="AB3" s="123" t="s">
        <v>701</v>
      </c>
      <c r="AC3" s="123" t="s">
        <v>1111</v>
      </c>
      <c r="AD3" s="129" t="s">
        <v>49</v>
      </c>
      <c r="AE3" s="129" t="s">
        <v>685</v>
      </c>
      <c r="AF3" s="129" t="s">
        <v>108</v>
      </c>
      <c r="AG3" s="129" t="s">
        <v>677</v>
      </c>
      <c r="AH3" s="131" t="s">
        <v>1099</v>
      </c>
      <c r="AI3" s="123" t="s">
        <v>687</v>
      </c>
      <c r="AJ3" s="131" t="s">
        <v>1421</v>
      </c>
      <c r="AK3" s="47"/>
    </row>
    <row r="4" spans="1:37" s="1" customFormat="1" ht="159" thickBot="1" x14ac:dyDescent="0.35">
      <c r="A4" s="15" t="s">
        <v>1151</v>
      </c>
      <c r="B4" s="16" t="s">
        <v>55</v>
      </c>
      <c r="C4" s="20" t="s">
        <v>56</v>
      </c>
      <c r="D4" s="21" t="s">
        <v>52</v>
      </c>
      <c r="E4" s="22" t="s">
        <v>57</v>
      </c>
      <c r="F4" s="60" t="s">
        <v>1454</v>
      </c>
      <c r="G4" s="60" t="s">
        <v>34</v>
      </c>
      <c r="H4" s="43" t="s">
        <v>1037</v>
      </c>
      <c r="I4" s="90" t="s">
        <v>1424</v>
      </c>
      <c r="J4" s="89" t="s">
        <v>1422</v>
      </c>
      <c r="K4" s="44" t="s">
        <v>1423</v>
      </c>
      <c r="L4" s="44" t="s">
        <v>58</v>
      </c>
      <c r="M4" s="44" t="s">
        <v>50</v>
      </c>
      <c r="N4" s="78" t="s">
        <v>59</v>
      </c>
      <c r="O4" s="126">
        <f t="shared" ca="1" si="1"/>
        <v>1</v>
      </c>
      <c r="P4" s="126">
        <v>20</v>
      </c>
      <c r="Q4" s="127" t="str">
        <f ca="1">IF(AND(E4="Last notification date",MONTH(TODAY())&gt;9,DAY(TODAY())&gt;9),YEAR(TODAY())&amp;"-"&amp;MONTH(TODAY())&amp;"-"&amp;DAY(TODAY()),IF(AND(E4="Last notification date",MONTH(TODAY())&lt;9,DAY(TODAY())&lt;10),YEAR(TODAY())&amp;"-0"&amp;MONTH(TODAY())&amp;"-0"&amp;DAY(TODAY()),IF(AND(E4="Last notification date",MONTH(TODAY())&gt;9,DAY(TODAY())&lt;10),YEAR(TODAY())&amp;"-"&amp;MONTH(TODAY())&amp;"-0"&amp;DAY(TODAY()),IF(AND(E4="Last notification date",MONTH(TODAY())&lt;10,DAY(TODAY())&gt;9),YEAR(TODAY())&amp;"-0"&amp;MONTH(TODAY())&amp;"-"&amp;DAY(TODAY()),IF(LEFT(G4,4)="{SEC","SEC ID",IF(LEFT(G4,4)="{DAT","DATE",IF(LEFT(G4,4)="{TEX",Val!B$21,IF(LEFT(G4,4)="{ALP",Val!B$20,IF(LEFT(G4,4)="{COU",Val!B$20,IF(OR(LEFT(G4,4)="{ISI",LEFT(G4,4)="{LEI"),Val!B$17,IF(OR(LEFT(G4,4)="{CA_",LEFT(G4,4)="{Mas",LEFT(G4,4)="{Y/N",LEFT(G4,4)="{No ",LEFT(G4,4)="{N/A",LEFT(G4,4)="{Con",LEFT(G4,4)="{LIS"),"LIST","")))))))))))</f>
        <v>;ABCDEFGHIJKLMNOPQRSTUVWXYZ0123456789</v>
      </c>
      <c r="R4" s="126">
        <f t="shared" si="2"/>
        <v>20</v>
      </c>
      <c r="S4" s="128" t="str">
        <f t="shared" si="3"/>
        <v/>
      </c>
      <c r="T4" s="126" t="str">
        <f t="shared" si="4"/>
        <v>UNK</v>
      </c>
      <c r="U4" s="126" t="str" cm="1">
        <f t="array" aca="1" ref="U4" ca="1">IF(AND(E4="Payment exemption explanation",ISBLANK(F4)=FALSE,F$77="Confirmed"),"FORMAT",IF(AND(E4="Historical Default and Loss Performance Data location",F$3="Public",ISBLANK(F4)=TRUE),"FORMAT",IF(AND(E3="Subject to severe clawback",F3="Y",ISBLANK(F4)=TRUE),"FORMAT",IF(AND(E3="Subject to severe clawback",F3="N",ISBLANK(F4)=FALSE),"FORMAT",IF(AND(OR(E4="Credit granting criteria supervision comment",E4="Credit granting criteria compliance comment"),ISBLANK(F4)=FALSE,OR(AND(F$34="N",E399="Originator (or original lender) is not a Credit institution"),AND(F$37="N",E$37="Originator (or original lender) is not a Credit institution"))),"FORMAT_S17",IF(AND(C4="STSS60",E4="Location of Liability cash flow model",ISBLANK(F4)=TRUE,F$3="Public"),"FORMAT_S60",IF(AND(C4="STSS58",E4="Historical Default and Loss Performance Data location",ISBLANK(F4)=TRUE,F$3="Public"),"FORMAT_S37",IF(AND(E4="Sponsor LEI",ISBLANK(F4)=TRUE,ISBLANK(F$8)=TRUE),"FORMAT_LEI",IF(AND(E4="Originator LEI",ISBLANK(F4)=TRUE,ISBLANK(F$11)=TRUE),"FORMAT_LEI",IF(OR(T4="EMPTY",P4+1&lt;LEN(F4),AND(G3="{Confirmed/Unconfirmed/N/A}",S4="N/A",F3="N/A",F4&lt;&gt;"")),"FORMAT",IF(OR(AND(E4="Non-ABCP securitisation unique identifier",MID(F4,21,1)&lt;&gt;"N"),AND(E4="ABCP transaction unique identifier",MID(F4,21,1)&lt;&gt;"T"),AND(E4="ABCP programme unique identifier",MID(F4,21,1)&lt;&gt;"P")),"FORMAT_SEC_ID",IF(AND(E4="Underlying exposures classification",F4&lt;&gt;"residential mortgages",F4&lt;&gt;"commercial mortgages",F4&lt;&gt;"credit facilities provided to individuals for personal, family or household consumption purposes",F4&lt;&gt;"credit facilities, including loans and leases, provided to any type of enterprise or corporation",F4&lt;&gt;"auto loans/leases",F4&lt;&gt;"credit-card receivables",F4&lt;&gt;"trade receivables",F4&lt;&gt;"others"),"FORMAT_LIST",IF(AND(E4="Instrument code",LEN(F4)-LEN(SUBSTITUTE(F4,";",""))&lt;&gt;LEN(F3)-LEN(SUBSTITUTE(F3,";",""))),"FORMAT_;",IF(AND(E4="Sponsor country (if multiple countries)",LEN(F4)-LEN(SUBSTITUTE(F4,";",""))&lt;&gt;LEN(F$11)-LEN(SUBSTITUTE(F$11,";",""))),"FORMAT_;",IF(AND(E4="Sponsor country (if multiple countries)",ISBLANK(F4)=FALSE,LEN(F4)-LEN(SUBSTITUTE(F4,";",""))=0),"FORMAT_;",IF(AND(E4="Sponsor country (if multiple countries)",ISBLANK(F4)=TRUE,LEN(F$11)-LEN(SUBSTITUTE(F$11,";",""))&lt;&gt;0),"FORMAT_;",IF(AND(E4="Originator country  (if multiple countries)",LEN(F4)-LEN(SUBSTITUTE(F4,";",""))&lt;&gt;0,ISBLANK(F4)=FALSE,LEN(F4)-LEN(SUBSTITUTE(F4,";",""))&lt;&gt;LEN(F$8)-LEN(SUBSTITUTE(F$8,";",""))),"FORMAT_;",IF(AND(E4="Originator country  (if multiple countries)",ISBLANK(F4)=FALSE,LEN(F4)-LEN(SUBSTITUTE(F4,";",""))=0),"FORMAT_;",IF(AND(E4="Originator country  (if multiple countries)",ISBLANK(F4)=TRUE,LEN(F$8)-LEN(SUBSTITUTE(F$8,";",""))&lt;&gt;0),"FORMAT_;",IF(AND(E4="Original lender country (if multiple countries)",ISBLANK(F4)=FALSE,LEN(F4)-LEN(SUBSTITUTE(F4,";",""))&lt;&gt;0,LEN(F4)-LEN(SUBSTITUTE(F4,";",""))&lt;&gt;LEN(F$14)-LEN(SUBSTITUTE(F$14,";",""))),"FORMAT_;",IF(AND(E4="Original lender country (if multiple countries)",ISBLANK(F4)=TRUE,LEN(F$14)-LEN(SUBSTITUTE(F$14,";",""))&lt;&gt;0),"FORMAT_;",IF(AND(E4="Original lender country (if multiple countries)",ISBLANK(F4)=FALSE,LEN(F4)-LEN(SUBSTITUTE(F4,";",""))=0),"FORMAT_;",IF(OR(AND(E4="Designated Entity LEI",LEN(F4)&lt;&gt;20),AND(G4="{LEI}",LEN(F4)&lt;&gt;0,LEN(F4)&lt;20),AND(G4="{ISIN}",LEN(F4)&lt;&gt;0,LEN(F4)&lt;12),AND(LEN(F4)&lt;&gt;20,E4="Retaining entity LEI",ISBLANK(F4)=FALSE),AND(E4="Instrument ISIN",ISBLANK(F4)=FALSE,LEN(F4)&gt;0,LEN(F4)&lt;11),AND(D4="M",LEFT(G4,4)="{DAT",LEN(F4)&lt;&gt;10)),"FORMAT_LEN",IF(OR(AND(F4&lt;&gt;"",LEFT(G4,4)&lt;&gt;"{TEX",ISNUMBER(SUMPRODUCT(FIND(MID(F4,ROW(INDIRECT("1:"&amp;LEN(F4))),1),W4)))=FALSE),AND(F4&lt;&gt;"",LEFT(G4,4)&lt;&gt;"{TEX",ISERROR(SUMPRODUCT(SEARCH(MID(F4,ROW(INDIRECT("1:"&amp;LEN(TRIM(F4)))),1)," "&amp;W4&amp;CHAR(10)&amp;"""")))=TRUE)),"FORMAT_CHAR",IF(LEFT(G4,4)="{TEX","TEXT","UNK")))))))))))))))))))))))))</f>
        <v>UNK</v>
      </c>
      <c r="V4" s="126" t="b" cm="1">
        <f t="array" aca="1" ref="V4" ca="1">IF(OR(LEN(F4)&gt;P4+1),FALSE,IF(LEFT(G4,5)="{TEXT",TRUE,IF(AND(ISBLANK(F4)=FALSE,G4="{DATE_TEXT-YYYY-MM-DD}",LEN(F4)&lt;&gt;10),FALSE,IF(AND(ISBLANK(F4)=FALSE,ISNUMBER(SUMPRODUCT(SEARCH(MID(F4,ROW(INDIRECT("1:"&amp;LEN(TRIM(F4)))),1)," "&amp;W4&amp;CHAR(10)&amp;"""")))=FALSE),FALSE,TRUE))))</f>
        <v>1</v>
      </c>
      <c r="W4" s="127" t="str">
        <f>IF(G4="{Applicable/N/A}","N/Aplicable",IF(E4="Designated Entity LEI","ABCDEFGHIJKLMNOPQRSTUVWXYZ0123456789",IF(OR(G4="{ISIN}",G4="{LEI}"),";ABCDEFGHIJKLMNOPQRSTUVWXYZ0123456789",IF(G4="{Master Trust/Other}","Master TuOhe",IF(E4="Securitisation type","Privateublc",IF(LEFT(G4,4)="{CA_",Val!B$21,IF(G4="{COUNTRY_EU_LIST}"," ;abcdefghijklmnopqrstuvwxyzABCDEFGHIJKLMNOPQRSTUVWXYZ0123456789",IF(OR(G4="{NOTIFICATION ID}",G4="{SECURITISATION ID}"),Val!B$15,IF(G4="{COUNTRY_EU}"," ;abcdefghijklmnopqrstuvwxyzABCDEFGHIJKLMNOPQRSTUVWXYZ",IF(G4="{Confirmed/Unconfirmed}","ConfirmedUnc",IF(G4="{Confirmed/Unconfirmed/N/A}","Confirmed/UncNA",IF(LEFT(G4,4)="{DAT","0123456789-",IF(LEFT(G4,4)="{Y/N","YN",IF(OR(LEFT(G4,4)="{N/A",LEFT(G4,4)="{LIS",LEFT(G4,4)="{No ",LEFT(G4,4)="{SEC",LEFT(G4,4)="{Mas"),Val!B$20,IF(LEFT(G4,4)="{TEX",Val!B$21,IF(LEFT(G4,4)="{ALP",Val!B$20,IF(LEFT(G4,4)="{COU",Val!B$20)))))))))))))))))</f>
        <v>ABCDEFGHIJKLMNOPQRSTUVWXYZ0123456789</v>
      </c>
      <c r="X4" s="132"/>
      <c r="Y4" s="130" t="s">
        <v>692</v>
      </c>
      <c r="Z4" s="132"/>
      <c r="AA4" s="129" t="s">
        <v>684</v>
      </c>
      <c r="AB4" s="123" t="s">
        <v>702</v>
      </c>
      <c r="AC4" s="123" t="s">
        <v>1112</v>
      </c>
      <c r="AD4" s="132"/>
      <c r="AE4" s="129" t="s">
        <v>49</v>
      </c>
      <c r="AF4" s="132"/>
      <c r="AG4" s="129" t="s">
        <v>686</v>
      </c>
      <c r="AH4" s="133" t="s">
        <v>683</v>
      </c>
      <c r="AI4" s="134"/>
      <c r="AJ4" s="133" t="s">
        <v>49</v>
      </c>
      <c r="AK4" s="47"/>
    </row>
    <row r="5" spans="1:37" s="2" customFormat="1" ht="172.8" x14ac:dyDescent="0.3">
      <c r="A5" s="15" t="s">
        <v>1152</v>
      </c>
      <c r="B5" s="17" t="s">
        <v>60</v>
      </c>
      <c r="C5" s="17" t="s">
        <v>61</v>
      </c>
      <c r="D5" s="18" t="s">
        <v>62</v>
      </c>
      <c r="E5" s="23" t="s">
        <v>63</v>
      </c>
      <c r="F5" s="141" t="s">
        <v>1504</v>
      </c>
      <c r="G5" s="108" t="s">
        <v>32</v>
      </c>
      <c r="H5" s="43" t="s">
        <v>1139</v>
      </c>
      <c r="I5" s="88" t="s">
        <v>1367</v>
      </c>
      <c r="J5" s="91" t="s">
        <v>1042</v>
      </c>
      <c r="K5" s="92" t="s">
        <v>1043</v>
      </c>
      <c r="L5" s="92"/>
      <c r="M5" s="92"/>
      <c r="N5" s="79"/>
      <c r="O5" s="126" t="str">
        <f t="shared" ca="1" si="1"/>
        <v>FMT</v>
      </c>
      <c r="P5" s="126">
        <v>10000</v>
      </c>
      <c r="Q5" s="127" t="str">
        <f ca="1">IF(AND(E5="Last notification date",MONTH(TODAY())&gt;9,DAY(TODAY())&gt;9),YEAR(TODAY())&amp;"-"&amp;MONTH(TODAY())&amp;"-"&amp;DAY(TODAY()),IF(AND(E5="Last notification date",MONTH(TODAY())&lt;9,DAY(TODAY())&lt;10),YEAR(TODAY())&amp;"-0"&amp;MONTH(TODAY())&amp;"-0"&amp;DAY(TODAY()),IF(AND(E5="Last notification date",MONTH(TODAY())&gt;9,DAY(TODAY())&lt;10),YEAR(TODAY())&amp;"-"&amp;MONTH(TODAY())&amp;"-0"&amp;DAY(TODAY()),IF(AND(E5="Last notification date",MONTH(TODAY())&lt;10,DAY(TODAY())&gt;9),YEAR(TODAY())&amp;"-0"&amp;MONTH(TODAY())&amp;"-"&amp;DAY(TODAY()),IF(LEFT(G5,4)="{SEC","SEC ID",IF(LEFT(G5,4)="{DAT","DATE",IF(LEFT(G5,4)="{TEX",Val!B$21,IF(LEFT(G5,4)="{ALP",Val!B$20,IF(LEFT(G5,4)="{COU",Val!B$20,IF(OR(LEFT(G5,4)="{ISI",LEFT(G5,4)="{LEI"),Val!B$17,IF(OR(LEFT(G5,4)="{CA_",LEFT(G5,4)="{Mas",LEFT(G5,4)="{Y/N",LEFT(G5,4)="{No ",LEFT(G5,4)="{N/A",LEFT(G5,4)="{Con",LEFT(G5,4)="{LIS"),"LIST","")))))))))))</f>
        <v>;ABCDEFGHIJKLMNOPQRSTUVWXYZ0123456789</v>
      </c>
      <c r="R5" s="126">
        <f t="shared" si="2"/>
        <v>26</v>
      </c>
      <c r="S5" s="128" t="str">
        <f t="shared" si="3"/>
        <v/>
      </c>
      <c r="T5" s="126" t="str">
        <f t="shared" si="4"/>
        <v>UNK</v>
      </c>
      <c r="U5" s="126" t="str" cm="1">
        <f t="array" aca="1" ref="U5" ca="1">IF(AND(E5="Payment exemption explanation",ISBLANK(F5)=FALSE,F$77="Confirmed"),"FORMAT",IF(AND(E5="Historical Default and Loss Performance Data location",F$3="Public",ISBLANK(F5)=TRUE),"FORMAT",IF(AND(E4="Subject to severe clawback",F4="Y",ISBLANK(F5)=TRUE),"FORMAT",IF(AND(E4="Subject to severe clawback",F4="N",ISBLANK(F5)=FALSE),"FORMAT",IF(AND(OR(E5="Credit granting criteria supervision comment",E5="Credit granting criteria compliance comment"),ISBLANK(F5)=FALSE,OR(AND(F$34="N",E400="Originator (or original lender) is not a Credit institution"),AND(F$37="N",E$37="Originator (or original lender) is not a Credit institution"))),"FORMAT_S17",IF(AND(C5="STSS60",E5="Location of Liability cash flow model",ISBLANK(F5)=TRUE,F$3="Public"),"FORMAT_S60",IF(AND(C5="STSS58",E5="Historical Default and Loss Performance Data location",ISBLANK(F5)=TRUE,F$3="Public"),"FORMAT_S37",IF(AND(E5="Sponsor LEI",ISBLANK(F5)=TRUE,ISBLANK(F$8)=TRUE),"FORMAT_LEI",IF(AND(E5="Originator LEI",ISBLANK(F5)=TRUE,ISBLANK(F$11)=TRUE),"FORMAT_LEI",IF(OR(T5="EMPTY",P5+1&lt;LEN(F5),AND(G4="{Confirmed/Unconfirmed/N/A}",S5="N/A",F4="N/A",F5&lt;&gt;"")),"FORMAT",IF(OR(AND(E5="Non-ABCP securitisation unique identifier",MID(F5,21,1)&lt;&gt;"N"),AND(E5="ABCP transaction unique identifier",MID(F5,21,1)&lt;&gt;"T"),AND(E5="ABCP programme unique identifier",MID(F5,21,1)&lt;&gt;"P")),"FORMAT_SEC_ID",IF(AND(E5="Underlying exposures classification",F5&lt;&gt;"residential mortgages",F5&lt;&gt;"commercial mortgages",F5&lt;&gt;"credit facilities provided to individuals for personal, family or household consumption purposes",F5&lt;&gt;"credit facilities, including loans and leases, provided to any type of enterprise or corporation",F5&lt;&gt;"auto loans/leases",F5&lt;&gt;"credit-card receivables",F5&lt;&gt;"trade receivables",F5&lt;&gt;"others"),"FORMAT_LIST",IF(AND(E5="Instrument code",LEN(F5)-LEN(SUBSTITUTE(F5,";",""))&lt;&gt;LEN(F4)-LEN(SUBSTITUTE(F4,";",""))),"FORMAT_;",IF(AND(E5="Sponsor country (if multiple countries)",LEN(F5)-LEN(SUBSTITUTE(F5,";",""))&lt;&gt;LEN(F$11)-LEN(SUBSTITUTE(F$11,";",""))),"FORMAT_;",IF(AND(E5="Sponsor country (if multiple countries)",ISBLANK(F5)=FALSE,LEN(F5)-LEN(SUBSTITUTE(F5,";",""))=0),"FORMAT_;",IF(AND(E5="Sponsor country (if multiple countries)",ISBLANK(F5)=TRUE,LEN(F$11)-LEN(SUBSTITUTE(F$11,";",""))&lt;&gt;0),"FORMAT_;",IF(AND(E5="Originator country  (if multiple countries)",LEN(F5)-LEN(SUBSTITUTE(F5,";",""))&lt;&gt;0,ISBLANK(F5)=FALSE,LEN(F5)-LEN(SUBSTITUTE(F5,";",""))&lt;&gt;LEN(F$8)-LEN(SUBSTITUTE(F$8,";",""))),"FORMAT_;",IF(AND(E5="Originator country  (if multiple countries)",ISBLANK(F5)=FALSE,LEN(F5)-LEN(SUBSTITUTE(F5,";",""))=0),"FORMAT_;",IF(AND(E5="Originator country  (if multiple countries)",ISBLANK(F5)=TRUE,LEN(F$8)-LEN(SUBSTITUTE(F$8,";",""))&lt;&gt;0),"FORMAT_;",IF(AND(E5="Original lender country (if multiple countries)",ISBLANK(F5)=FALSE,LEN(F5)-LEN(SUBSTITUTE(F5,";",""))&lt;&gt;0,LEN(F5)-LEN(SUBSTITUTE(F5,";",""))&lt;&gt;LEN(F$14)-LEN(SUBSTITUTE(F$14,";",""))),"FORMAT_;",IF(AND(E5="Original lender country (if multiple countries)",ISBLANK(F5)=TRUE,LEN(F$14)-LEN(SUBSTITUTE(F$14,";",""))&lt;&gt;0),"FORMAT_;",IF(AND(E5="Original lender country (if multiple countries)",ISBLANK(F5)=FALSE,LEN(F5)-LEN(SUBSTITUTE(F5,";",""))=0),"FORMAT_;",IF(OR(AND(E5="Designated Entity LEI",LEN(F5)&lt;&gt;20),AND(G5="{LEI}",LEN(F5)&lt;&gt;0,LEN(F5)&lt;20),AND(G5="{ISIN}",LEN(F5)&lt;&gt;0,LEN(F5)&lt;12),AND(LEN(F5)&lt;&gt;20,E5="Retaining entity LEI",ISBLANK(F5)=FALSE),AND(E5="Instrument ISIN",ISBLANK(F5)=FALSE,LEN(F5)&gt;0,LEN(F5)&lt;11),AND(D5="M",LEFT(G5,4)="{DAT",LEN(F5)&lt;&gt;10)),"FORMAT_LEN",IF(OR(AND(F5&lt;&gt;"",LEFT(G5,4)&lt;&gt;"{TEX",ISNUMBER(SUMPRODUCT(FIND(MID(F5,ROW(INDIRECT("1:"&amp;LEN(F5))),1),W5)))=FALSE),AND(F5&lt;&gt;"",LEFT(G5,4)&lt;&gt;"{TEX",ISERROR(SUMPRODUCT(SEARCH(MID(F5,ROW(INDIRECT("1:"&amp;LEN(TRIM(F5)))),1)," "&amp;W5&amp;CHAR(10)&amp;"""")))=TRUE)),"FORMAT_CHAR",IF(LEFT(G5,4)="{TEX","TEXT","UNK")))))))))))))))))))))))))</f>
        <v>FORMAT_CHAR</v>
      </c>
      <c r="V5" s="126" t="b" cm="1">
        <f t="array" aca="1" ref="V5" ca="1">IF(OR(LEN(F5)&gt;P5+1),FALSE,IF(LEFT(G5,5)="{TEXT",TRUE,IF(AND(ISBLANK(F5)=FALSE,G5="{DATE_TEXT-YYYY-MM-DD}",LEN(F5)&lt;&gt;10),FALSE,IF(AND(ISBLANK(F5)=FALSE,ISNUMBER(SUMPRODUCT(SEARCH(MID(F5,ROW(INDIRECT("1:"&amp;LEN(TRIM(F5)))),1)," "&amp;W5&amp;CHAR(10)&amp;"""")))=FALSE),FALSE,TRUE))))</f>
        <v>1</v>
      </c>
      <c r="W5" s="127" t="str">
        <f>IF(G5="{Applicable/N/A}","N/Aplicable",IF(E5="Designated Entity LEI","ABCDEFGHIJKLMNOPQRSTUVWXYZ0123456789",IF(OR(G5="{ISIN}",G5="{LEI}"),";ABCDEFGHIJKLMNOPQRSTUVWXYZ0123456789",IF(G5="{Master Trust/Other}","Master TuOhe",IF(E5="Securitisation type","Privateublc",IF(LEFT(G5,4)="{CA_",Val!B$21,IF(G5="{COUNTRY_EU_LIST}"," ;abcdefghijklmnopqrstuvwxyzABCDEFGHIJKLMNOPQRSTUVWXYZ0123456789",IF(OR(G5="{NOTIFICATION ID}",G5="{SECURITISATION ID}"),Val!B$15,IF(G5="{COUNTRY_EU}"," ;abcdefghijklmnopqrstuvwxyzABCDEFGHIJKLMNOPQRSTUVWXYZ",IF(G5="{Confirmed/Unconfirmed}","ConfirmedUnc",IF(G5="{Confirmed/Unconfirmed/N/A}","Confirmed/UncNA",IF(LEFT(G5,4)="{DAT","0123456789-",IF(LEFT(G5,4)="{Y/N","YN",IF(OR(LEFT(G5,4)="{N/A",LEFT(G5,4)="{LIS",LEFT(G5,4)="{No ",LEFT(G5,4)="{SEC",LEFT(G5,4)="{Mas"),Val!B$20,IF(LEFT(G5,4)="{TEX",Val!B$21,IF(LEFT(G5,4)="{ALP",Val!B$20,IF(LEFT(G5,4)="{COU",Val!B$20)))))))))))))))))</f>
        <v>;ABCDEFGHIJKLMNOPQRSTUVWXYZ0123456789</v>
      </c>
      <c r="X5" s="132"/>
      <c r="Y5" s="130" t="s">
        <v>49</v>
      </c>
      <c r="Z5" s="132"/>
      <c r="AA5" s="132"/>
      <c r="AB5" s="123" t="s">
        <v>704</v>
      </c>
      <c r="AC5" s="123" t="s">
        <v>753</v>
      </c>
      <c r="AD5" s="132"/>
      <c r="AE5" s="132"/>
      <c r="AF5" s="132"/>
      <c r="AG5" s="129" t="s">
        <v>689</v>
      </c>
      <c r="AH5" s="132"/>
      <c r="AI5" s="134"/>
      <c r="AJ5" s="132"/>
      <c r="AK5" s="75"/>
    </row>
    <row r="6" spans="1:37" s="2" customFormat="1" ht="259.2" x14ac:dyDescent="0.3">
      <c r="A6" s="15" t="s">
        <v>1153</v>
      </c>
      <c r="B6" s="16" t="s">
        <v>64</v>
      </c>
      <c r="C6" s="17" t="s">
        <v>61</v>
      </c>
      <c r="D6" s="18" t="s">
        <v>62</v>
      </c>
      <c r="E6" s="23" t="s">
        <v>65</v>
      </c>
      <c r="F6" s="61"/>
      <c r="G6" s="108" t="s">
        <v>66</v>
      </c>
      <c r="H6" s="43" t="s">
        <v>1138</v>
      </c>
      <c r="I6" s="93" t="s">
        <v>1319</v>
      </c>
      <c r="J6" s="156"/>
      <c r="K6" s="147"/>
      <c r="L6" s="147"/>
      <c r="M6" s="147"/>
      <c r="N6" s="148"/>
      <c r="O6" s="126">
        <f t="shared" ca="1" si="1"/>
        <v>1</v>
      </c>
      <c r="P6" s="126">
        <v>35</v>
      </c>
      <c r="Q6" s="127" t="str">
        <f ca="1">IF(AND(E6="Last notification date",MONTH(TODAY())&gt;9,DAY(TODAY())&gt;9),YEAR(TODAY())&amp;"-"&amp;MONTH(TODAY())&amp;"-"&amp;DAY(TODAY()),IF(AND(E6="Last notification date",MONTH(TODAY())&lt;9,DAY(TODAY())&lt;10),YEAR(TODAY())&amp;"-0"&amp;MONTH(TODAY())&amp;"-0"&amp;DAY(TODAY()),IF(AND(E6="Last notification date",MONTH(TODAY())&gt;9,DAY(TODAY())&lt;10),YEAR(TODAY())&amp;"-"&amp;MONTH(TODAY())&amp;"-0"&amp;DAY(TODAY()),IF(AND(E6="Last notification date",MONTH(TODAY())&lt;10,DAY(TODAY())&gt;9),YEAR(TODAY())&amp;"-0"&amp;MONTH(TODAY())&amp;"-"&amp;DAY(TODAY()),IF(LEFT(G6,4)="{SEC","SEC ID",IF(LEFT(G6,4)="{DAT","DATE",IF(LEFT(G6,4)="{TEX",Val!B$21,IF(LEFT(G6,4)="{ALP",Val!B$20,IF(LEFT(G6,4)="{COU",Val!B$20,IF(OR(LEFT(G6,4)="{ISI",LEFT(G6,4)="{LEI"),Val!B$17,IF(OR(LEFT(G6,4)="{CA_",LEFT(G6,4)="{Mas",LEFT(G6,4)="{Y/N",LEFT(G6,4)="{No ",LEFT(G6,4)="{N/A",LEFT(G6,4)="{Con",LEFT(G6,4)="{LIS"),"LIST","")))))))))))</f>
        <v xml:space="preserve"> !"#$%&amp;'()*+,-./0123456789:;&lt;=&gt;?@ABCDEFGHIJKLMNOPQRSTUVWXYZ[\]^_`abcdefghijklmnopqrstuvwxyz{|}</v>
      </c>
      <c r="R6" s="126">
        <f t="shared" si="2"/>
        <v>0</v>
      </c>
      <c r="S6" s="128" t="str">
        <f t="shared" si="3"/>
        <v/>
      </c>
      <c r="T6" s="126" t="str">
        <f t="shared" si="4"/>
        <v>BLANK</v>
      </c>
      <c r="U6" s="126" t="str" cm="1">
        <f t="array" aca="1" ref="U6" ca="1">IF(AND(E6="Payment exemption explanation",ISBLANK(F6)=FALSE,F$77="Confirmed"),"FORMAT",IF(AND(E6="Historical Default and Loss Performance Data location",F$3="Public",ISBLANK(F6)=TRUE),"FORMAT",IF(AND(E5="Subject to severe clawback",F5="Y",ISBLANK(F6)=TRUE),"FORMAT",IF(AND(E5="Subject to severe clawback",F5="N",ISBLANK(F6)=FALSE),"FORMAT",IF(AND(OR(E6="Credit granting criteria supervision comment",E6="Credit granting criteria compliance comment"),ISBLANK(F6)=FALSE,OR(AND(F$34="N",E401="Originator (or original lender) is not a Credit institution"),AND(F$37="N",E$37="Originator (or original lender) is not a Credit institution"))),"FORMAT_S17",IF(AND(C6="STSS60",E6="Location of Liability cash flow model",ISBLANK(F6)=TRUE,F$3="Public"),"FORMAT_S60",IF(AND(C6="STSS58",E6="Historical Default and Loss Performance Data location",ISBLANK(F6)=TRUE,F$3="Public"),"FORMAT_S37",IF(AND(E6="Sponsor LEI",ISBLANK(F6)=TRUE,ISBLANK(F$8)=TRUE),"FORMAT_LEI",IF(AND(E6="Originator LEI",ISBLANK(F6)=TRUE,ISBLANK(F$11)=TRUE),"FORMAT_LEI",IF(OR(T6="EMPTY",P6+1&lt;LEN(F6),AND(G5="{Confirmed/Unconfirmed/N/A}",S6="N/A",F5="N/A",F6&lt;&gt;"")),"FORMAT",IF(OR(AND(E6="Non-ABCP securitisation unique identifier",MID(F6,21,1)&lt;&gt;"N"),AND(E6="ABCP transaction unique identifier",MID(F6,21,1)&lt;&gt;"T"),AND(E6="ABCP programme unique identifier",MID(F6,21,1)&lt;&gt;"P")),"FORMAT_SEC_ID",IF(AND(E6="Underlying exposures classification",F6&lt;&gt;"residential mortgages",F6&lt;&gt;"commercial mortgages",F6&lt;&gt;"credit facilities provided to individuals for personal, family or household consumption purposes",F6&lt;&gt;"credit facilities, including loans and leases, provided to any type of enterprise or corporation",F6&lt;&gt;"auto loans/leases",F6&lt;&gt;"credit-card receivables",F6&lt;&gt;"trade receivables",F6&lt;&gt;"others"),"FORMAT_LIST",IF(AND(E6="Instrument code",LEN(F6)-LEN(SUBSTITUTE(F6,";",""))&lt;&gt;LEN(F5)-LEN(SUBSTITUTE(F5,";",""))),"FORMAT_;",IF(AND(E6="Sponsor country (if multiple countries)",LEN(F6)-LEN(SUBSTITUTE(F6,";",""))&lt;&gt;LEN(F$11)-LEN(SUBSTITUTE(F$11,";",""))),"FORMAT_;",IF(AND(E6="Sponsor country (if multiple countries)",ISBLANK(F6)=FALSE,LEN(F6)-LEN(SUBSTITUTE(F6,";",""))=0),"FORMAT_;",IF(AND(E6="Sponsor country (if multiple countries)",ISBLANK(F6)=TRUE,LEN(F$11)-LEN(SUBSTITUTE(F$11,";",""))&lt;&gt;0),"FORMAT_;",IF(AND(E6="Originator country  (if multiple countries)",LEN(F6)-LEN(SUBSTITUTE(F6,";",""))&lt;&gt;0,ISBLANK(F6)=FALSE,LEN(F6)-LEN(SUBSTITUTE(F6,";",""))&lt;&gt;LEN(F$8)-LEN(SUBSTITUTE(F$8,";",""))),"FORMAT_;",IF(AND(E6="Originator country  (if multiple countries)",ISBLANK(F6)=FALSE,LEN(F6)-LEN(SUBSTITUTE(F6,";",""))=0),"FORMAT_;",IF(AND(E6="Originator country  (if multiple countries)",ISBLANK(F6)=TRUE,LEN(F$8)-LEN(SUBSTITUTE(F$8,";",""))&lt;&gt;0),"FORMAT_;",IF(AND(E6="Original lender country (if multiple countries)",ISBLANK(F6)=FALSE,LEN(F6)-LEN(SUBSTITUTE(F6,";",""))&lt;&gt;0,LEN(F6)-LEN(SUBSTITUTE(F6,";",""))&lt;&gt;LEN(F$14)-LEN(SUBSTITUTE(F$14,";",""))),"FORMAT_;",IF(AND(E6="Original lender country (if multiple countries)",ISBLANK(F6)=TRUE,LEN(F$14)-LEN(SUBSTITUTE(F$14,";",""))&lt;&gt;0),"FORMAT_;",IF(AND(E6="Original lender country (if multiple countries)",ISBLANK(F6)=FALSE,LEN(F6)-LEN(SUBSTITUTE(F6,";",""))=0),"FORMAT_;",IF(OR(AND(E6="Designated Entity LEI",LEN(F6)&lt;&gt;20),AND(G6="{LEI}",LEN(F6)&lt;&gt;0,LEN(F6)&lt;20),AND(G6="{ISIN}",LEN(F6)&lt;&gt;0,LEN(F6)&lt;12),AND(LEN(F6)&lt;&gt;20,E6="Retaining entity LEI",ISBLANK(F6)=FALSE),AND(E6="Instrument ISIN",ISBLANK(F6)=FALSE,LEN(F6)&gt;0,LEN(F6)&lt;11),AND(D6="M",LEFT(G6,4)="{DAT",LEN(F6)&lt;&gt;10)),"FORMAT_LEN",IF(OR(AND(F6&lt;&gt;"",LEFT(G6,4)&lt;&gt;"{TEX",ISNUMBER(SUMPRODUCT(FIND(MID(F6,ROW(INDIRECT("1:"&amp;LEN(F6))),1),W6)))=FALSE),AND(F6&lt;&gt;"",LEFT(G6,4)&lt;&gt;"{TEX",ISERROR(SUMPRODUCT(SEARCH(MID(F6,ROW(INDIRECT("1:"&amp;LEN(TRIM(F6)))),1)," "&amp;W6&amp;CHAR(10)&amp;"""")))=TRUE)),"FORMAT_CHAR",IF(LEFT(G6,4)="{TEX","TEXT","UNK")))))))))))))))))))))))))</f>
        <v>UNK</v>
      </c>
      <c r="V6" s="126" t="b" cm="1">
        <f t="array" aca="1" ref="V6" ca="1">IF(OR(LEN(F6)&gt;P6+1),FALSE,IF(LEFT(G6,5)="{TEXT",TRUE,IF(AND(ISBLANK(F6)=FALSE,G6="{DATE_TEXT-YYYY-MM-DD}",LEN(F6)&lt;&gt;10),FALSE,IF(AND(ISBLANK(F6)=FALSE,ISNUMBER(SUMPRODUCT(SEARCH(MID(F6,ROW(INDIRECT("1:"&amp;LEN(TRIM(F6)))),1)," "&amp;W6&amp;CHAR(10)&amp;"""")))=FALSE),FALSE,TRUE))))</f>
        <v>1</v>
      </c>
      <c r="W6" s="127" t="str">
        <f>IF(G6="{Applicable/N/A}","N/Aplicable",IF(E6="Designated Entity LEI","ABCDEFGHIJKLMNOPQRSTUVWXYZ0123456789",IF(OR(G6="{ISIN}",G6="{LEI}"),";ABCDEFGHIJKLMNOPQRSTUVWXYZ0123456789",IF(G6="{Master Trust/Other}","Master TuOhe",IF(E6="Securitisation type","Privateublc",IF(LEFT(G6,4)="{CA_",Val!B$21,IF(G6="{COUNTRY_EU_LIST}"," ;abcdefghijklmnopqrstuvwxyzABCDEFGHIJKLMNOPQRSTUVWXYZ0123456789",IF(OR(G6="{NOTIFICATION ID}",G6="{SECURITISATION ID}"),Val!B$15,IF(G6="{COUNTRY_EU}"," ;abcdefghijklmnopqrstuvwxyzABCDEFGHIJKLMNOPQRSTUVWXYZ",IF(G6="{Confirmed/Unconfirmed}","ConfirmedUnc",IF(G6="{Confirmed/Unconfirmed/N/A}","Confirmed/UncNA",IF(LEFT(G6,4)="{DAT","0123456789-",IF(LEFT(G6,4)="{Y/N","YN",IF(OR(LEFT(G6,4)="{N/A",LEFT(G6,4)="{LIS",LEFT(G6,4)="{No ",LEFT(G6,4)="{SEC",LEFT(G6,4)="{Mas"),Val!B$20,IF(LEFT(G6,4)="{TEX",Val!B$21,IF(LEFT(G6,4)="{ALP",Val!B$20,IF(LEFT(G6,4)="{COU",Val!B$20)))))))))))))))))</f>
        <v xml:space="preserve"> !"#$%&amp;'()*+,-./0123456789:;&lt;=&gt;?@ABCDEFGHIJKLMNOPQRSTUVWXYZ[\]^_`abcdefghijklmnopqrstuvwxyz{|}</v>
      </c>
      <c r="X6" s="132"/>
      <c r="Y6" s="132"/>
      <c r="Z6" s="132"/>
      <c r="AA6" s="132"/>
      <c r="AB6" s="123" t="s">
        <v>706</v>
      </c>
      <c r="AC6" s="123" t="s">
        <v>1113</v>
      </c>
      <c r="AD6" s="132"/>
      <c r="AE6" s="132"/>
      <c r="AF6" s="132"/>
      <c r="AG6" s="129" t="s">
        <v>691</v>
      </c>
      <c r="AH6" s="132"/>
      <c r="AI6" s="134"/>
      <c r="AJ6" s="132"/>
      <c r="AK6" s="75"/>
    </row>
    <row r="7" spans="1:37" s="2" customFormat="1" ht="273.60000000000002" x14ac:dyDescent="0.3">
      <c r="A7" s="15" t="s">
        <v>1154</v>
      </c>
      <c r="B7" s="16" t="s">
        <v>67</v>
      </c>
      <c r="C7" s="17" t="s">
        <v>61</v>
      </c>
      <c r="D7" s="18" t="s">
        <v>62</v>
      </c>
      <c r="E7" s="23" t="s">
        <v>68</v>
      </c>
      <c r="F7" s="61"/>
      <c r="G7" s="108" t="s">
        <v>154</v>
      </c>
      <c r="H7" s="43" t="s">
        <v>1137</v>
      </c>
      <c r="I7" s="93" t="s">
        <v>1355</v>
      </c>
      <c r="J7" s="156"/>
      <c r="K7" s="147"/>
      <c r="L7" s="147"/>
      <c r="M7" s="147"/>
      <c r="N7" s="148"/>
      <c r="O7" s="126">
        <f t="shared" ca="1" si="1"/>
        <v>1</v>
      </c>
      <c r="P7" s="126">
        <v>100</v>
      </c>
      <c r="Q7" s="127" t="str">
        <f ca="1">IF(AND(E7="Last notification date",MONTH(TODAY())&gt;9,DAY(TODAY())&gt;9),YEAR(TODAY())&amp;"-"&amp;MONTH(TODAY())&amp;"-"&amp;DAY(TODAY()),IF(AND(E7="Last notification date",MONTH(TODAY())&lt;9,DAY(TODAY())&lt;10),YEAR(TODAY())&amp;"-0"&amp;MONTH(TODAY())&amp;"-0"&amp;DAY(TODAY()),IF(AND(E7="Last notification date",MONTH(TODAY())&gt;9,DAY(TODAY())&lt;10),YEAR(TODAY())&amp;"-"&amp;MONTH(TODAY())&amp;"-0"&amp;DAY(TODAY()),IF(AND(E7="Last notification date",MONTH(TODAY())&lt;10,DAY(TODAY())&gt;9),YEAR(TODAY())&amp;"-0"&amp;MONTH(TODAY())&amp;"-"&amp;DAY(TODAY()),IF(LEFT(G7,4)="{SEC","SEC ID",IF(LEFT(G7,4)="{DAT","DATE",IF(LEFT(G7,4)="{TEX",Val!B$21,IF(LEFT(G7,4)="{ALP",Val!B$20,IF(LEFT(G7,4)="{COU",Val!B$20,IF(OR(LEFT(G7,4)="{ISI",LEFT(G7,4)="{LEI"),Val!B$17,IF(OR(LEFT(G7,4)="{CA_",LEFT(G7,4)="{Mas",LEFT(G7,4)="{Y/N",LEFT(G7,4)="{No ",LEFT(G7,4)="{N/A",LEFT(G7,4)="{Con",LEFT(G7,4)="{LIS"),"LIST","")))))))))))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 s="126">
        <f t="shared" si="2"/>
        <v>0</v>
      </c>
      <c r="S7" s="128" t="str">
        <f t="shared" si="3"/>
        <v/>
      </c>
      <c r="T7" s="126" t="str">
        <f t="shared" si="4"/>
        <v>BLANK</v>
      </c>
      <c r="U7" s="126" t="str" cm="1">
        <f t="array" aca="1" ref="U7" ca="1">IF(AND(E7="Payment exemption explanation",ISBLANK(F7)=FALSE,F$77="Confirmed"),"FORMAT",IF(AND(E7="Historical Default and Loss Performance Data location",F$3="Public",ISBLANK(F7)=TRUE),"FORMAT",IF(AND(E6="Subject to severe clawback",F6="Y",ISBLANK(F7)=TRUE),"FORMAT",IF(AND(E6="Subject to severe clawback",F6="N",ISBLANK(F7)=FALSE),"FORMAT",IF(AND(OR(E7="Credit granting criteria supervision comment",E7="Credit granting criteria compliance comment"),ISBLANK(F7)=FALSE,OR(AND(F$34="N",E402="Originator (or original lender) is not a Credit institution"),AND(F$37="N",E$37="Originator (or original lender) is not a Credit institution"))),"FORMAT_S17",IF(AND(C7="STSS60",E7="Location of Liability cash flow model",ISBLANK(F7)=TRUE,F$3="Public"),"FORMAT_S60",IF(AND(C7="STSS58",E7="Historical Default and Loss Performance Data location",ISBLANK(F7)=TRUE,F$3="Public"),"FORMAT_S37",IF(AND(E7="Sponsor LEI",ISBLANK(F7)=TRUE,ISBLANK(F$8)=TRUE),"FORMAT_LEI",IF(AND(E7="Originator LEI",ISBLANK(F7)=TRUE,ISBLANK(F$11)=TRUE),"FORMAT_LEI",IF(OR(T7="EMPTY",P7+1&lt;LEN(F7),AND(G6="{Confirmed/Unconfirmed/N/A}",S7="N/A",F6="N/A",F7&lt;&gt;"")),"FORMAT",IF(OR(AND(E7="Non-ABCP securitisation unique identifier",MID(F7,21,1)&lt;&gt;"N"),AND(E7="ABCP transaction unique identifier",MID(F7,21,1)&lt;&gt;"T"),AND(E7="ABCP programme unique identifier",MID(F7,21,1)&lt;&gt;"P")),"FORMAT_SEC_ID",IF(AND(E7="Underlying exposures classification",F7&lt;&gt;"residential mortgages",F7&lt;&gt;"commercial mortgages",F7&lt;&gt;"credit facilities provided to individuals for personal, family or household consumption purposes",F7&lt;&gt;"credit facilities, including loans and leases, provided to any type of enterprise or corporation",F7&lt;&gt;"auto loans/leases",F7&lt;&gt;"credit-card receivables",F7&lt;&gt;"trade receivables",F7&lt;&gt;"others"),"FORMAT_LIST",IF(AND(E7="Instrument code",LEN(F7)-LEN(SUBSTITUTE(F7,";",""))&lt;&gt;LEN(F6)-LEN(SUBSTITUTE(F6,";",""))),"FORMAT_;",IF(AND(E7="Sponsor country (if multiple countries)",LEN(F7)-LEN(SUBSTITUTE(F7,";",""))&lt;&gt;LEN(F$11)-LEN(SUBSTITUTE(F$11,";",""))),"FORMAT_;",IF(AND(E7="Sponsor country (if multiple countries)",ISBLANK(F7)=FALSE,LEN(F7)-LEN(SUBSTITUTE(F7,";",""))=0),"FORMAT_;",IF(AND(E7="Sponsor country (if multiple countries)",ISBLANK(F7)=TRUE,LEN(F$11)-LEN(SUBSTITUTE(F$11,";",""))&lt;&gt;0),"FORMAT_;",IF(AND(E7="Originator country  (if multiple countries)",LEN(F7)-LEN(SUBSTITUTE(F7,";",""))&lt;&gt;0,ISBLANK(F7)=FALSE,LEN(F7)-LEN(SUBSTITUTE(F7,";",""))&lt;&gt;LEN(F$8)-LEN(SUBSTITUTE(F$8,";",""))),"FORMAT_;",IF(AND(E7="Originator country  (if multiple countries)",ISBLANK(F7)=FALSE,LEN(F7)-LEN(SUBSTITUTE(F7,";",""))=0),"FORMAT_;",IF(AND(E7="Originator country  (if multiple countries)",ISBLANK(F7)=TRUE,LEN(F$8)-LEN(SUBSTITUTE(F$8,";",""))&lt;&gt;0),"FORMAT_;",IF(AND(E7="Original lender country (if multiple countries)",ISBLANK(F7)=FALSE,LEN(F7)-LEN(SUBSTITUTE(F7,";",""))&lt;&gt;0,LEN(F7)-LEN(SUBSTITUTE(F7,";",""))&lt;&gt;LEN(F$14)-LEN(SUBSTITUTE(F$14,";",""))),"FORMAT_;",IF(AND(E7="Original lender country (if multiple countries)",ISBLANK(F7)=TRUE,LEN(F$14)-LEN(SUBSTITUTE(F$14,";",""))&lt;&gt;0),"FORMAT_;",IF(AND(E7="Original lender country (if multiple countries)",ISBLANK(F7)=FALSE,LEN(F7)-LEN(SUBSTITUTE(F7,";",""))=0),"FORMAT_;",IF(OR(AND(E7="Designated Entity LEI",LEN(F7)&lt;&gt;20),AND(G7="{LEI}",LEN(F7)&lt;&gt;0,LEN(F7)&lt;20),AND(G7="{ISIN}",LEN(F7)&lt;&gt;0,LEN(F7)&lt;12),AND(LEN(F7)&lt;&gt;20,E7="Retaining entity LEI",ISBLANK(F7)=FALSE),AND(E7="Instrument ISIN",ISBLANK(F7)=FALSE,LEN(F7)&gt;0,LEN(F7)&lt;11),AND(D7="M",LEFT(G7,4)="{DAT",LEN(F7)&lt;&gt;10)),"FORMAT_LEN",IF(OR(AND(F7&lt;&gt;"",LEFT(G7,4)&lt;&gt;"{TEX",ISNUMBER(SUMPRODUCT(FIND(MID(F7,ROW(INDIRECT("1:"&amp;LEN(F7))),1),W7)))=FALSE),AND(F7&lt;&gt;"",LEFT(G7,4)&lt;&gt;"{TEX",ISERROR(SUMPRODUCT(SEARCH(MID(F7,ROW(INDIRECT("1:"&amp;LEN(TRIM(F7)))),1)," "&amp;W7&amp;CHAR(10)&amp;"""")))=TRUE)),"FORMAT_CHAR",IF(LEFT(G7,4)="{TEX","TEXT","UNK")))))))))))))))))))))))))</f>
        <v>TEXT</v>
      </c>
      <c r="V7" s="126" t="b" cm="1">
        <f t="array" aca="1" ref="V7" ca="1">IF(OR(LEN(F7)&gt;P7+1),FALSE,IF(LEFT(G7,5)="{TEXT",TRUE,IF(AND(ISBLANK(F7)=FALSE,G7="{DATE_TEXT-YYYY-MM-DD}",LEN(F7)&lt;&gt;10),FALSE,IF(AND(ISBLANK(F7)=FALSE,ISNUMBER(SUMPRODUCT(SEARCH(MID(F7,ROW(INDIRECT("1:"&amp;LEN(TRIM(F7)))),1)," "&amp;W7&amp;CHAR(10)&amp;"""")))=FALSE),FALSE,TRUE))))</f>
        <v>1</v>
      </c>
      <c r="W7" s="127" t="str">
        <f>IF(G7="{Applicable/N/A}","N/Aplicable",IF(E7="Designated Entity LEI","ABCDEFGHIJKLMNOPQRSTUVWXYZ0123456789",IF(OR(G7="{ISIN}",G7="{LEI}"),";ABCDEFGHIJKLMNOPQRSTUVWXYZ0123456789",IF(G7="{Master Trust/Other}","Master TuOhe",IF(E7="Securitisation type","Privateublc",IF(LEFT(G7,4)="{CA_",Val!B$21,IF(G7="{COUNTRY_EU_LIST}"," ;abcdefghijklmnopqrstuvwxyzABCDEFGHIJKLMNOPQRSTUVWXYZ0123456789",IF(OR(G7="{NOTIFICATION ID}",G7="{SECURITISATION ID}"),Val!B$15,IF(G7="{COUNTRY_EU}"," ;abcdefghijklmnopqrstuvwxyzABCDEFGHIJKLMNOPQRSTUVWXYZ",IF(G7="{Confirmed/Unconfirmed}","ConfirmedUnc",IF(G7="{Confirmed/Unconfirmed/N/A}","Confirmed/UncNA",IF(LEFT(G7,4)="{DAT","0123456789-",IF(LEFT(G7,4)="{Y/N","YN",IF(OR(LEFT(G7,4)="{N/A",LEFT(G7,4)="{LIS",LEFT(G7,4)="{No ",LEFT(G7,4)="{SEC",LEFT(G7,4)="{Mas"),Val!B$20,IF(LEFT(G7,4)="{TEX",Val!B$21,IF(LEFT(G7,4)="{ALP",Val!B$20,IF(LEFT(G7,4)="{COU",Val!B$20)))))))))))))))))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 s="132"/>
      <c r="Y7" s="132"/>
      <c r="Z7" s="132"/>
      <c r="AA7" s="132"/>
      <c r="AB7" s="123" t="s">
        <v>710</v>
      </c>
      <c r="AC7" s="123" t="s">
        <v>756</v>
      </c>
      <c r="AD7" s="132"/>
      <c r="AE7" s="132"/>
      <c r="AF7" s="132"/>
      <c r="AG7" s="129" t="s">
        <v>1420</v>
      </c>
      <c r="AH7" s="132"/>
      <c r="AI7" s="134"/>
      <c r="AJ7" s="132"/>
      <c r="AK7" s="75"/>
    </row>
    <row r="8" spans="1:37" s="2" customFormat="1" ht="129.6" x14ac:dyDescent="0.3">
      <c r="A8" s="15" t="s">
        <v>1155</v>
      </c>
      <c r="B8" s="16" t="s">
        <v>70</v>
      </c>
      <c r="C8" s="33" t="s">
        <v>71</v>
      </c>
      <c r="D8" s="34" t="s">
        <v>62</v>
      </c>
      <c r="E8" s="23" t="s">
        <v>72</v>
      </c>
      <c r="F8" s="61" t="s">
        <v>1454</v>
      </c>
      <c r="G8" s="108" t="s">
        <v>34</v>
      </c>
      <c r="H8" s="43" t="s">
        <v>73</v>
      </c>
      <c r="I8" s="93" t="s">
        <v>1396</v>
      </c>
      <c r="J8" s="89" t="s">
        <v>74</v>
      </c>
      <c r="K8" s="44" t="s">
        <v>75</v>
      </c>
      <c r="L8" s="44" t="s">
        <v>49</v>
      </c>
      <c r="M8" s="44" t="s">
        <v>50</v>
      </c>
      <c r="N8" s="78" t="s">
        <v>76</v>
      </c>
      <c r="O8" s="126">
        <f t="shared" ca="1" si="1"/>
        <v>1</v>
      </c>
      <c r="P8" s="126">
        <v>10000</v>
      </c>
      <c r="Q8" s="127" t="str">
        <f ca="1">IF(AND(E8="Last notification date",MONTH(TODAY())&gt;9,DAY(TODAY())&gt;9),YEAR(TODAY())&amp;"-"&amp;MONTH(TODAY())&amp;"-"&amp;DAY(TODAY()),IF(AND(E8="Last notification date",MONTH(TODAY())&lt;9,DAY(TODAY())&lt;10),YEAR(TODAY())&amp;"-0"&amp;MONTH(TODAY())&amp;"-0"&amp;DAY(TODAY()),IF(AND(E8="Last notification date",MONTH(TODAY())&gt;9,DAY(TODAY())&lt;10),YEAR(TODAY())&amp;"-"&amp;MONTH(TODAY())&amp;"-0"&amp;DAY(TODAY()),IF(AND(E8="Last notification date",MONTH(TODAY())&lt;10,DAY(TODAY())&gt;9),YEAR(TODAY())&amp;"-0"&amp;MONTH(TODAY())&amp;"-"&amp;DAY(TODAY()),IF(LEFT(G8,4)="{SEC","SEC ID",IF(LEFT(G8,4)="{DAT","DATE",IF(LEFT(G8,4)="{TEX",Val!B$21,IF(LEFT(G8,4)="{ALP",Val!B$20,IF(LEFT(G8,4)="{COU",Val!B$20,IF(OR(LEFT(G8,4)="{ISI",LEFT(G8,4)="{LEI"),Val!B$17,IF(OR(LEFT(G8,4)="{CA_",LEFT(G8,4)="{Mas",LEFT(G8,4)="{Y/N",LEFT(G8,4)="{No ",LEFT(G8,4)="{N/A",LEFT(G8,4)="{Con",LEFT(G8,4)="{LIS"),"LIST","")))))))))))</f>
        <v>;ABCDEFGHIJKLMNOPQRSTUVWXYZ0123456789</v>
      </c>
      <c r="R8" s="126">
        <f t="shared" si="2"/>
        <v>20</v>
      </c>
      <c r="S8" s="128" t="str">
        <f t="shared" si="3"/>
        <v/>
      </c>
      <c r="T8" s="126" t="str">
        <f t="shared" si="4"/>
        <v>UNK</v>
      </c>
      <c r="U8" s="126" t="str" cm="1">
        <f t="array" aca="1" ref="U8" ca="1">IF(AND(E8="Payment exemption explanation",ISBLANK(F8)=FALSE,F$77="Confirmed"),"FORMAT",IF(AND(E8="Historical Default and Loss Performance Data location",F$3="Public",ISBLANK(F8)=TRUE),"FORMAT",IF(AND(E7="Subject to severe clawback",F7="Y",ISBLANK(F8)=TRUE),"FORMAT",IF(AND(E7="Subject to severe clawback",F7="N",ISBLANK(F8)=FALSE),"FORMAT",IF(AND(OR(E8="Credit granting criteria supervision comment",E8="Credit granting criteria compliance comment"),ISBLANK(F8)=FALSE,OR(AND(F$34="N",E403="Originator (or original lender) is not a Credit institution"),AND(F$37="N",E$37="Originator (or original lender) is not a Credit institution"))),"FORMAT_S17",IF(AND(C8="STSS60",E8="Location of Liability cash flow model",ISBLANK(F8)=TRUE,F$3="Public"),"FORMAT_S60",IF(AND(C8="STSS58",E8="Historical Default and Loss Performance Data location",ISBLANK(F8)=TRUE,F$3="Public"),"FORMAT_S37",IF(AND(E8="Sponsor LEI",ISBLANK(F8)=TRUE,ISBLANK(F$8)=TRUE),"FORMAT_LEI",IF(AND(E8="Originator LEI",ISBLANK(F8)=TRUE,ISBLANK(F$11)=TRUE),"FORMAT_LEI",IF(OR(T8="EMPTY",P8+1&lt;LEN(F8),AND(G7="{Confirmed/Unconfirmed/N/A}",S8="N/A",F7="N/A",F8&lt;&gt;"")),"FORMAT",IF(OR(AND(E8="Non-ABCP securitisation unique identifier",MID(F8,21,1)&lt;&gt;"N"),AND(E8="ABCP transaction unique identifier",MID(F8,21,1)&lt;&gt;"T"),AND(E8="ABCP programme unique identifier",MID(F8,21,1)&lt;&gt;"P")),"FORMAT_SEC_ID",IF(AND(E8="Underlying exposures classification",F8&lt;&gt;"residential mortgages",F8&lt;&gt;"commercial mortgages",F8&lt;&gt;"credit facilities provided to individuals for personal, family or household consumption purposes",F8&lt;&gt;"credit facilities, including loans and leases, provided to any type of enterprise or corporation",F8&lt;&gt;"auto loans/leases",F8&lt;&gt;"credit-card receivables",F8&lt;&gt;"trade receivables",F8&lt;&gt;"others"),"FORMAT_LIST",IF(AND(E8="Instrument code",LEN(F8)-LEN(SUBSTITUTE(F8,";",""))&lt;&gt;LEN(F7)-LEN(SUBSTITUTE(F7,";",""))),"FORMAT_;",IF(AND(E8="Sponsor country (if multiple countries)",LEN(F8)-LEN(SUBSTITUTE(F8,";",""))&lt;&gt;LEN(F$11)-LEN(SUBSTITUTE(F$11,";",""))),"FORMAT_;",IF(AND(E8="Sponsor country (if multiple countries)",ISBLANK(F8)=FALSE,LEN(F8)-LEN(SUBSTITUTE(F8,";",""))=0),"FORMAT_;",IF(AND(E8="Sponsor country (if multiple countries)",ISBLANK(F8)=TRUE,LEN(F$11)-LEN(SUBSTITUTE(F$11,";",""))&lt;&gt;0),"FORMAT_;",IF(AND(E8="Originator country  (if multiple countries)",LEN(F8)-LEN(SUBSTITUTE(F8,";",""))&lt;&gt;0,ISBLANK(F8)=FALSE,LEN(F8)-LEN(SUBSTITUTE(F8,";",""))&lt;&gt;LEN(F$8)-LEN(SUBSTITUTE(F$8,";",""))),"FORMAT_;",IF(AND(E8="Originator country  (if multiple countries)",ISBLANK(F8)=FALSE,LEN(F8)-LEN(SUBSTITUTE(F8,";",""))=0),"FORMAT_;",IF(AND(E8="Originator country  (if multiple countries)",ISBLANK(F8)=TRUE,LEN(F$8)-LEN(SUBSTITUTE(F$8,";",""))&lt;&gt;0),"FORMAT_;",IF(AND(E8="Original lender country (if multiple countries)",ISBLANK(F8)=FALSE,LEN(F8)-LEN(SUBSTITUTE(F8,";",""))&lt;&gt;0,LEN(F8)-LEN(SUBSTITUTE(F8,";",""))&lt;&gt;LEN(F$14)-LEN(SUBSTITUTE(F$14,";",""))),"FORMAT_;",IF(AND(E8="Original lender country (if multiple countries)",ISBLANK(F8)=TRUE,LEN(F$14)-LEN(SUBSTITUTE(F$14,";",""))&lt;&gt;0),"FORMAT_;",IF(AND(E8="Original lender country (if multiple countries)",ISBLANK(F8)=FALSE,LEN(F8)-LEN(SUBSTITUTE(F8,";",""))=0),"FORMAT_;",IF(OR(AND(E8="Designated Entity LEI",LEN(F8)&lt;&gt;20),AND(G8="{LEI}",LEN(F8)&lt;&gt;0,LEN(F8)&lt;20),AND(G8="{ISIN}",LEN(F8)&lt;&gt;0,LEN(F8)&lt;12),AND(LEN(F8)&lt;&gt;20,E8="Retaining entity LEI",ISBLANK(F8)=FALSE),AND(E8="Instrument ISIN",ISBLANK(F8)=FALSE,LEN(F8)&gt;0,LEN(F8)&lt;11),AND(D8="M",LEFT(G8,4)="{DAT",LEN(F8)&lt;&gt;10)),"FORMAT_LEN",IF(OR(AND(F8&lt;&gt;"",LEFT(G8,4)&lt;&gt;"{TEX",ISNUMBER(SUMPRODUCT(FIND(MID(F8,ROW(INDIRECT("1:"&amp;LEN(F8))),1),W8)))=FALSE),AND(F8&lt;&gt;"",LEFT(G8,4)&lt;&gt;"{TEX",ISERROR(SUMPRODUCT(SEARCH(MID(F8,ROW(INDIRECT("1:"&amp;LEN(TRIM(F8)))),1)," "&amp;W8&amp;CHAR(10)&amp;"""")))=TRUE)),"FORMAT_CHAR",IF(LEFT(G8,4)="{TEX","TEXT","UNK")))))))))))))))))))))))))</f>
        <v>UNK</v>
      </c>
      <c r="V8" s="126" t="b" cm="1">
        <f t="array" aca="1" ref="V8" ca="1">IF(OR(LEN(F8)&gt;P8+1),FALSE,IF(LEFT(G8,5)="{TEXT",TRUE,IF(AND(ISBLANK(F8)=FALSE,G8="{DATE_TEXT-YYYY-MM-DD}",LEN(F8)&lt;&gt;10),FALSE,IF(AND(ISBLANK(F8)=FALSE,ISNUMBER(SUMPRODUCT(SEARCH(MID(F8,ROW(INDIRECT("1:"&amp;LEN(TRIM(F8)))),1)," "&amp;W8&amp;CHAR(10)&amp;"""")))=FALSE),FALSE,TRUE))))</f>
        <v>1</v>
      </c>
      <c r="W8" s="127" t="str">
        <f>IF(G8="{Applicable/N/A}","N/Aplicable",IF(E8="Designated Entity LEI","ABCDEFGHIJKLMNOPQRSTUVWXYZ0123456789",IF(OR(G8="{ISIN}",G8="{LEI}"),";ABCDEFGHIJKLMNOPQRSTUVWXYZ0123456789",IF(G8="{Master Trust/Other}","Master TuOhe",IF(E8="Securitisation type","Privateublc",IF(LEFT(G8,4)="{CA_",Val!B$21,IF(G8="{COUNTRY_EU_LIST}"," ;abcdefghijklmnopqrstuvwxyzABCDEFGHIJKLMNOPQRSTUVWXYZ0123456789",IF(OR(G8="{NOTIFICATION ID}",G8="{SECURITISATION ID}"),Val!B$15,IF(G8="{COUNTRY_EU}"," ;abcdefghijklmnopqrstuvwxyzABCDEFGHIJKLMNOPQRSTUVWXYZ",IF(G8="{Confirmed/Unconfirmed}","ConfirmedUnc",IF(G8="{Confirmed/Unconfirmed/N/A}","Confirmed/UncNA",IF(LEFT(G8,4)="{DAT","0123456789-",IF(LEFT(G8,4)="{Y/N","YN",IF(OR(LEFT(G8,4)="{N/A",LEFT(G8,4)="{LIS",LEFT(G8,4)="{No ",LEFT(G8,4)="{SEC",LEFT(G8,4)="{Mas"),Val!B$20,IF(LEFT(G8,4)="{TEX",Val!B$21,IF(LEFT(G8,4)="{ALP",Val!B$20,IF(LEFT(G8,4)="{COU",Val!B$20)))))))))))))))))</f>
        <v>;ABCDEFGHIJKLMNOPQRSTUVWXYZ0123456789</v>
      </c>
      <c r="X8" s="132"/>
      <c r="Y8" s="132"/>
      <c r="Z8" s="132"/>
      <c r="AA8" s="132"/>
      <c r="AB8" s="123" t="s">
        <v>713</v>
      </c>
      <c r="AC8" s="123" t="s">
        <v>759</v>
      </c>
      <c r="AD8" s="132"/>
      <c r="AE8" s="132"/>
      <c r="AF8" s="132"/>
      <c r="AG8" s="129" t="s">
        <v>695</v>
      </c>
      <c r="AH8" s="132"/>
      <c r="AI8" s="117"/>
      <c r="AJ8" s="132"/>
      <c r="AK8" s="75"/>
    </row>
    <row r="9" spans="1:37" s="2" customFormat="1" ht="158.4" x14ac:dyDescent="0.3">
      <c r="A9" s="15" t="s">
        <v>1156</v>
      </c>
      <c r="B9" s="16" t="s">
        <v>77</v>
      </c>
      <c r="C9" s="17" t="s">
        <v>78</v>
      </c>
      <c r="D9" s="18" t="s">
        <v>62</v>
      </c>
      <c r="E9" s="23" t="s">
        <v>79</v>
      </c>
      <c r="F9" s="61" t="s">
        <v>695</v>
      </c>
      <c r="G9" s="108" t="s">
        <v>1106</v>
      </c>
      <c r="H9" s="43" t="s">
        <v>80</v>
      </c>
      <c r="I9" s="88" t="s">
        <v>1393</v>
      </c>
      <c r="J9" s="89" t="s">
        <v>81</v>
      </c>
      <c r="K9" s="44" t="s">
        <v>82</v>
      </c>
      <c r="L9" s="44" t="s">
        <v>83</v>
      </c>
      <c r="M9" s="44" t="s">
        <v>50</v>
      </c>
      <c r="N9" s="78" t="s">
        <v>49</v>
      </c>
      <c r="O9" s="126">
        <f t="shared" ca="1" si="1"/>
        <v>1</v>
      </c>
      <c r="P9" s="126">
        <v>50</v>
      </c>
      <c r="Q9" s="127" t="str">
        <f ca="1">IF(AND(E9="Last notification date",MONTH(TODAY())&gt;9,DAY(TODAY())&gt;9),YEAR(TODAY())&amp;"-"&amp;MONTH(TODAY())&amp;"-"&amp;DAY(TODAY()),IF(AND(E9="Last notification date",MONTH(TODAY())&lt;9,DAY(TODAY())&lt;10),YEAR(TODAY())&amp;"-0"&amp;MONTH(TODAY())&amp;"-0"&amp;DAY(TODAY()),IF(AND(E9="Last notification date",MONTH(TODAY())&gt;9,DAY(TODAY())&lt;10),YEAR(TODAY())&amp;"-"&amp;MONTH(TODAY())&amp;"-0"&amp;DAY(TODAY()),IF(AND(E9="Last notification date",MONTH(TODAY())&lt;10,DAY(TODAY())&gt;9),YEAR(TODAY())&amp;"-0"&amp;MONTH(TODAY())&amp;"-"&amp;DAY(TODAY()),IF(LEFT(G9,4)="{SEC","SEC ID",IF(LEFT(G9,4)="{DAT","DATE",IF(LEFT(G9,4)="{TEX",Val!B$21,IF(LEFT(G9,4)="{ALP",Val!B$20,IF(LEFT(G9,4)="{COU",Val!B$20,IF(OR(LEFT(G9,4)="{ISI",LEFT(G9,4)="{LEI"),Val!B$17,IF(OR(LEFT(G9,4)="{CA_",LEFT(G9,4)="{Mas",LEFT(G9,4)="{Y/N",LEFT(G9,4)="{No ",LEFT(G9,4)="{N/A",LEFT(G9,4)="{Con",LEFT(G9,4)="{LIS"),"LIST","")))))))))))</f>
        <v xml:space="preserve"> !"#$%&amp;'()*+,-./0123456789:;&lt;=&gt;?@ABCDEFGHIJKLMNOPQRSTUVWXYZ[\]^_`abcdefghijklmnopqrstuvwxyz{|}</v>
      </c>
      <c r="R9" s="126">
        <f t="shared" si="2"/>
        <v>7</v>
      </c>
      <c r="S9" s="128" t="str">
        <f t="shared" si="3"/>
        <v/>
      </c>
      <c r="T9" s="126" t="str">
        <f t="shared" si="4"/>
        <v>UNK</v>
      </c>
      <c r="U9" s="126" t="str" cm="1">
        <f t="array" aca="1" ref="U9" ca="1">IF(AND(E9="Payment exemption explanation",ISBLANK(F9)=FALSE,F$77="Confirmed"),"FORMAT",IF(AND(E9="Historical Default and Loss Performance Data location",F$3="Public",ISBLANK(F9)=TRUE),"FORMAT",IF(AND(E8="Subject to severe clawback",F8="Y",ISBLANK(F9)=TRUE),"FORMAT",IF(AND(E8="Subject to severe clawback",F8="N",ISBLANK(F9)=FALSE),"FORMAT",IF(AND(OR(E9="Credit granting criteria supervision comment",E9="Credit granting criteria compliance comment"),ISBLANK(F9)=FALSE,OR(AND(F$34="N",E404="Originator (or original lender) is not a Credit institution"),AND(F$37="N",E$37="Originator (or original lender) is not a Credit institution"))),"FORMAT_S17",IF(AND(C9="STSS60",E9="Location of Liability cash flow model",ISBLANK(F9)=TRUE,F$3="Public"),"FORMAT_S60",IF(AND(C9="STSS58",E9="Historical Default and Loss Performance Data location",ISBLANK(F9)=TRUE,F$3="Public"),"FORMAT_S37",IF(AND(E9="Sponsor LEI",ISBLANK(F9)=TRUE,ISBLANK(F$8)=TRUE),"FORMAT_LEI",IF(AND(E9="Originator LEI",ISBLANK(F9)=TRUE,ISBLANK(F$11)=TRUE),"FORMAT_LEI",IF(OR(T9="EMPTY",P9+1&lt;LEN(F9),AND(G8="{Confirmed/Unconfirmed/N/A}",S9="N/A",F8="N/A",F9&lt;&gt;"")),"FORMAT",IF(OR(AND(E9="Non-ABCP securitisation unique identifier",MID(F9,21,1)&lt;&gt;"N"),AND(E9="ABCP transaction unique identifier",MID(F9,21,1)&lt;&gt;"T"),AND(E9="ABCP programme unique identifier",MID(F9,21,1)&lt;&gt;"P")),"FORMAT_SEC_ID",IF(AND(E9="Underlying exposures classification",F9&lt;&gt;"residential mortgages",F9&lt;&gt;"commercial mortgages",F9&lt;&gt;"credit facilities provided to individuals for personal, family or household consumption purposes",F9&lt;&gt;"credit facilities, including loans and leases, provided to any type of enterprise or corporation",F9&lt;&gt;"auto loans/leases",F9&lt;&gt;"credit-card receivables",F9&lt;&gt;"trade receivables",F9&lt;&gt;"others"),"FORMAT_LIST",IF(AND(E9="Instrument code",LEN(F9)-LEN(SUBSTITUTE(F9,";",""))&lt;&gt;LEN(F8)-LEN(SUBSTITUTE(F8,";",""))),"FORMAT_;",IF(AND(E9="Sponsor country (if multiple countries)",LEN(F9)-LEN(SUBSTITUTE(F9,";",""))&lt;&gt;LEN(F$11)-LEN(SUBSTITUTE(F$11,";",""))),"FORMAT_;",IF(AND(E9="Sponsor country (if multiple countries)",ISBLANK(F9)=FALSE,LEN(F9)-LEN(SUBSTITUTE(F9,";",""))=0),"FORMAT_;",IF(AND(E9="Sponsor country (if multiple countries)",ISBLANK(F9)=TRUE,LEN(F$11)-LEN(SUBSTITUTE(F$11,";",""))&lt;&gt;0),"FORMAT_;",IF(AND(E9="Originator country  (if multiple countries)",LEN(F9)-LEN(SUBSTITUTE(F9,";",""))&lt;&gt;0,ISBLANK(F9)=FALSE,LEN(F9)-LEN(SUBSTITUTE(F9,";",""))&lt;&gt;LEN(F$8)-LEN(SUBSTITUTE(F$8,";",""))),"FORMAT_;",IF(AND(E9="Originator country  (if multiple countries)",ISBLANK(F9)=FALSE,LEN(F9)-LEN(SUBSTITUTE(F9,";",""))=0),"FORMAT_;",IF(AND(E9="Originator country  (if multiple countries)",ISBLANK(F9)=TRUE,LEN(F$8)-LEN(SUBSTITUTE(F$8,";",""))&lt;&gt;0),"FORMAT_;",IF(AND(E9="Original lender country (if multiple countries)",ISBLANK(F9)=FALSE,LEN(F9)-LEN(SUBSTITUTE(F9,";",""))&lt;&gt;0,LEN(F9)-LEN(SUBSTITUTE(F9,";",""))&lt;&gt;LEN(F$14)-LEN(SUBSTITUTE(F$14,";",""))),"FORMAT_;",IF(AND(E9="Original lender country (if multiple countries)",ISBLANK(F9)=TRUE,LEN(F$14)-LEN(SUBSTITUTE(F$14,";",""))&lt;&gt;0),"FORMAT_;",IF(AND(E9="Original lender country (if multiple countries)",ISBLANK(F9)=FALSE,LEN(F9)-LEN(SUBSTITUTE(F9,";",""))=0),"FORMAT_;",IF(OR(AND(E9="Designated Entity LEI",LEN(F9)&lt;&gt;20),AND(G9="{LEI}",LEN(F9)&lt;&gt;0,LEN(F9)&lt;20),AND(G9="{ISIN}",LEN(F9)&lt;&gt;0,LEN(F9)&lt;12),AND(LEN(F9)&lt;&gt;20,E9="Retaining entity LEI",ISBLANK(F9)=FALSE),AND(E9="Instrument ISIN",ISBLANK(F9)=FALSE,LEN(F9)&gt;0,LEN(F9)&lt;11),AND(D9="M",LEFT(G9,4)="{DAT",LEN(F9)&lt;&gt;10)),"FORMAT_LEN",IF(OR(AND(F9&lt;&gt;"",LEFT(G9,4)&lt;&gt;"{TEX",ISNUMBER(SUMPRODUCT(FIND(MID(F9,ROW(INDIRECT("1:"&amp;LEN(F9))),1),W9)))=FALSE),AND(F9&lt;&gt;"",LEFT(G9,4)&lt;&gt;"{TEX",ISERROR(SUMPRODUCT(SEARCH(MID(F9,ROW(INDIRECT("1:"&amp;LEN(TRIM(F9)))),1)," "&amp;W9&amp;CHAR(10)&amp;"""")))=TRUE)),"FORMAT_CHAR",IF(LEFT(G9,4)="{TEX","TEXT","UNK")))))))))))))))))))))))))</f>
        <v>UNK</v>
      </c>
      <c r="V9" s="126" t="b" cm="1">
        <f t="array" aca="1" ref="V9" ca="1">IF(OR(LEN(F9)&gt;P9+1),FALSE,IF(LEFT(G9,5)="{TEXT",TRUE,IF(AND(ISBLANK(F9)=FALSE,G9="{DATE_TEXT-YYYY-MM-DD}",LEN(F9)&lt;&gt;10),FALSE,IF(AND(ISBLANK(F9)=FALSE,ISNUMBER(SUMPRODUCT(SEARCH(MID(F9,ROW(INDIRECT("1:"&amp;LEN(TRIM(F9)))),1)," "&amp;W9&amp;CHAR(10)&amp;"""")))=FALSE),FALSE,TRUE))))</f>
        <v>1</v>
      </c>
      <c r="W9" s="127" t="str">
        <f>IF(G9="{Applicable/N/A}","N/Aplicable",IF(E9="Designated Entity LEI","ABCDEFGHIJKLMNOPQRSTUVWXYZ0123456789",IF(OR(G9="{ISIN}",G9="{LEI}"),";ABCDEFGHIJKLMNOPQRSTUVWXYZ0123456789",IF(G9="{Master Trust/Other}","Master TuOhe",IF(E9="Securitisation type","Privateublc",IF(LEFT(G9,4)="{CA_",Val!B$21,IF(G9="{COUNTRY_EU_LIST}"," ;abcdefghijklmnopqrstuvwxyzABCDEFGHIJKLMNOPQRSTUVWXYZ0123456789",IF(OR(G9="{NOTIFICATION ID}",G9="{SECURITISATION ID}"),Val!B$15,IF(G9="{COUNTRY_EU}"," ;abcdefghijklmnopqrstuvwxyzABCDEFGHIJKLMNOPQRSTUVWXYZ",IF(G9="{Confirmed/Unconfirmed}","ConfirmedUnc",IF(G9="{Confirmed/Unconfirmed/N/A}","Confirmed/UncNA",IF(LEFT(G9,4)="{DAT","0123456789-",IF(LEFT(G9,4)="{Y/N","YN",IF(OR(LEFT(G9,4)="{N/A",LEFT(G9,4)="{LIS",LEFT(G9,4)="{No ",LEFT(G9,4)="{SEC",LEFT(G9,4)="{Mas"),Val!B$20,IF(LEFT(G9,4)="{TEX",Val!B$21,IF(LEFT(G9,4)="{ALP",Val!B$20,IF(LEFT(G9,4)="{COU",Val!B$20)))))))))))))))))</f>
        <v xml:space="preserve"> ;abcdefghijklmnopqrstuvwxyzABCDEFGHIJKLMNOPQRSTUVWXYZ</v>
      </c>
      <c r="X9" s="132"/>
      <c r="Y9" s="132"/>
      <c r="Z9" s="132"/>
      <c r="AA9" s="132"/>
      <c r="AB9" s="123" t="s">
        <v>717</v>
      </c>
      <c r="AC9" s="123" t="s">
        <v>1114</v>
      </c>
      <c r="AD9" s="132"/>
      <c r="AE9" s="132"/>
      <c r="AF9" s="132"/>
      <c r="AG9" s="129" t="s">
        <v>698</v>
      </c>
      <c r="AH9" s="132"/>
      <c r="AI9" s="117"/>
      <c r="AJ9" s="132"/>
      <c r="AK9" s="75"/>
    </row>
    <row r="10" spans="1:37" s="2" customFormat="1" ht="201.6" x14ac:dyDescent="0.3">
      <c r="A10" s="15" t="s">
        <v>1157</v>
      </c>
      <c r="B10" s="16" t="s">
        <v>77</v>
      </c>
      <c r="C10" s="17" t="s">
        <v>78</v>
      </c>
      <c r="D10" s="18" t="s">
        <v>62</v>
      </c>
      <c r="E10" s="23" t="s">
        <v>1053</v>
      </c>
      <c r="F10" s="61"/>
      <c r="G10" s="108" t="s">
        <v>1107</v>
      </c>
      <c r="H10" s="43" t="s">
        <v>84</v>
      </c>
      <c r="I10" s="88" t="s">
        <v>1435</v>
      </c>
      <c r="J10" s="89" t="s">
        <v>81</v>
      </c>
      <c r="K10" s="44" t="s">
        <v>82</v>
      </c>
      <c r="L10" s="44" t="s">
        <v>83</v>
      </c>
      <c r="M10" s="44" t="s">
        <v>50</v>
      </c>
      <c r="N10" s="78" t="s">
        <v>49</v>
      </c>
      <c r="O10" s="126">
        <f t="shared" ca="1" si="1"/>
        <v>1</v>
      </c>
      <c r="P10" s="126">
        <v>10000</v>
      </c>
      <c r="Q10" s="127" t="str">
        <f ca="1">IF(AND(E10="Last notification date",MONTH(TODAY())&gt;9,DAY(TODAY())&gt;9),YEAR(TODAY())&amp;"-"&amp;MONTH(TODAY())&amp;"-"&amp;DAY(TODAY()),IF(AND(E10="Last notification date",MONTH(TODAY())&lt;9,DAY(TODAY())&lt;10),YEAR(TODAY())&amp;"-0"&amp;MONTH(TODAY())&amp;"-0"&amp;DAY(TODAY()),IF(AND(E10="Last notification date",MONTH(TODAY())&gt;9,DAY(TODAY())&lt;10),YEAR(TODAY())&amp;"-"&amp;MONTH(TODAY())&amp;"-0"&amp;DAY(TODAY()),IF(AND(E10="Last notification date",MONTH(TODAY())&lt;10,DAY(TODAY())&gt;9),YEAR(TODAY())&amp;"-0"&amp;MONTH(TODAY())&amp;"-"&amp;DAY(TODAY()),IF(LEFT(G10,4)="{SEC","SEC ID",IF(LEFT(G10,4)="{DAT","DATE",IF(LEFT(G10,4)="{TEX",Val!B$21,IF(LEFT(G10,4)="{ALP",Val!B$20,IF(LEFT(G10,4)="{COU",Val!B$20,IF(OR(LEFT(G10,4)="{ISI",LEFT(G10,4)="{LEI"),Val!B$17,IF(OR(LEFT(G10,4)="{CA_",LEFT(G10,4)="{Mas",LEFT(G10,4)="{Y/N",LEFT(G10,4)="{No ",LEFT(G10,4)="{N/A",LEFT(G10,4)="{Con",LEFT(G10,4)="{LIS"),"LIST","")))))))))))</f>
        <v xml:space="preserve"> !"#$%&amp;'()*+,-./0123456789:;&lt;=&gt;?@ABCDEFGHIJKLMNOPQRSTUVWXYZ[\]^_`abcdefghijklmnopqrstuvwxyz{|}</v>
      </c>
      <c r="R10" s="126">
        <f t="shared" si="2"/>
        <v>0</v>
      </c>
      <c r="S10" s="128" t="str">
        <f t="shared" si="3"/>
        <v/>
      </c>
      <c r="T10" s="126" t="str">
        <f t="shared" si="4"/>
        <v>BLANK</v>
      </c>
      <c r="U10" s="126" t="str" cm="1">
        <f t="array" aca="1" ref="U10" ca="1">IF(AND(E10="Payment exemption explanation",ISBLANK(F10)=FALSE,F$77="Confirmed"),"FORMAT",IF(AND(E10="Historical Default and Loss Performance Data location",F$3="Public",ISBLANK(F10)=TRUE),"FORMAT",IF(AND(E9="Subject to severe clawback",F9="Y",ISBLANK(F10)=TRUE),"FORMAT",IF(AND(E9="Subject to severe clawback",F9="N",ISBLANK(F10)=FALSE),"FORMAT",IF(AND(OR(E10="Credit granting criteria supervision comment",E10="Credit granting criteria compliance comment"),ISBLANK(F10)=FALSE,OR(AND(F$34="N",E405="Originator (or original lender) is not a Credit institution"),AND(F$37="N",E$37="Originator (or original lender) is not a Credit institution"))),"FORMAT_S17",IF(AND(C10="STSS60",E10="Location of Liability cash flow model",ISBLANK(F10)=TRUE,F$3="Public"),"FORMAT_S60",IF(AND(C10="STSS58",E10="Historical Default and Loss Performance Data location",ISBLANK(F10)=TRUE,F$3="Public"),"FORMAT_S37",IF(AND(E10="Sponsor LEI",ISBLANK(F10)=TRUE,ISBLANK(F$8)=TRUE),"FORMAT_LEI",IF(AND(E10="Originator LEI",ISBLANK(F10)=TRUE,ISBLANK(F$11)=TRUE),"FORMAT_LEI",IF(OR(T10="EMPTY",P10+1&lt;LEN(F10),AND(G9="{Confirmed/Unconfirmed/N/A}",S10="N/A",F9="N/A",F10&lt;&gt;"")),"FORMAT",IF(OR(AND(E10="Non-ABCP securitisation unique identifier",MID(F10,21,1)&lt;&gt;"N"),AND(E10="ABCP transaction unique identifier",MID(F10,21,1)&lt;&gt;"T"),AND(E10="ABCP programme unique identifier",MID(F10,21,1)&lt;&gt;"P")),"FORMAT_SEC_ID",IF(AND(E10="Underlying exposures classification",F10&lt;&gt;"residential mortgages",F10&lt;&gt;"commercial mortgages",F10&lt;&gt;"credit facilities provided to individuals for personal, family or household consumption purposes",F10&lt;&gt;"credit facilities, including loans and leases, provided to any type of enterprise or corporation",F10&lt;&gt;"auto loans/leases",F10&lt;&gt;"credit-card receivables",F10&lt;&gt;"trade receivables",F10&lt;&gt;"others"),"FORMAT_LIST",IF(AND(E10="Instrument code",LEN(F10)-LEN(SUBSTITUTE(F10,";",""))&lt;&gt;LEN(F9)-LEN(SUBSTITUTE(F9,";",""))),"FORMAT_;",IF(AND(E10="Sponsor country (if multiple countries)",LEN(F10)-LEN(SUBSTITUTE(F10,";",""))&lt;&gt;LEN(F$11)-LEN(SUBSTITUTE(F$11,";",""))),"FORMAT_;",IF(AND(E10="Sponsor country (if multiple countries)",ISBLANK(F10)=FALSE,LEN(F10)-LEN(SUBSTITUTE(F10,";",""))=0),"FORMAT_;",IF(AND(E10="Sponsor country (if multiple countries)",ISBLANK(F10)=TRUE,LEN(F$11)-LEN(SUBSTITUTE(F$11,";",""))&lt;&gt;0),"FORMAT_;",IF(AND(E10="Originator country  (if multiple countries)",LEN(F10)-LEN(SUBSTITUTE(F10,";",""))&lt;&gt;0,ISBLANK(F10)=FALSE,LEN(F10)-LEN(SUBSTITUTE(F10,";",""))&lt;&gt;LEN(F$8)-LEN(SUBSTITUTE(F$8,";",""))),"FORMAT_;",IF(AND(E10="Originator country  (if multiple countries)",ISBLANK(F10)=FALSE,LEN(F10)-LEN(SUBSTITUTE(F10,";",""))=0),"FORMAT_;",IF(AND(E10="Originator country  (if multiple countries)",ISBLANK(F10)=TRUE,LEN(F$8)-LEN(SUBSTITUTE(F$8,";",""))&lt;&gt;0),"FORMAT_;",IF(AND(E10="Original lender country (if multiple countries)",ISBLANK(F10)=FALSE,LEN(F10)-LEN(SUBSTITUTE(F10,";",""))&lt;&gt;0,LEN(F10)-LEN(SUBSTITUTE(F10,";",""))&lt;&gt;LEN(F$14)-LEN(SUBSTITUTE(F$14,";",""))),"FORMAT_;",IF(AND(E10="Original lender country (if multiple countries)",ISBLANK(F10)=TRUE,LEN(F$14)-LEN(SUBSTITUTE(F$14,";",""))&lt;&gt;0),"FORMAT_;",IF(AND(E10="Original lender country (if multiple countries)",ISBLANK(F10)=FALSE,LEN(F10)-LEN(SUBSTITUTE(F10,";",""))=0),"FORMAT_;",IF(OR(AND(E10="Designated Entity LEI",LEN(F10)&lt;&gt;20),AND(G10="{LEI}",LEN(F10)&lt;&gt;0,LEN(F10)&lt;20),AND(G10="{ISIN}",LEN(F10)&lt;&gt;0,LEN(F10)&lt;12),AND(LEN(F10)&lt;&gt;20,E10="Retaining entity LEI",ISBLANK(F10)=FALSE),AND(E10="Instrument ISIN",ISBLANK(F10)=FALSE,LEN(F10)&gt;0,LEN(F10)&lt;11),AND(D10="M",LEFT(G10,4)="{DAT",LEN(F10)&lt;&gt;10)),"FORMAT_LEN",IF(OR(AND(F10&lt;&gt;"",LEFT(G10,4)&lt;&gt;"{TEX",ISNUMBER(SUMPRODUCT(FIND(MID(F10,ROW(INDIRECT("1:"&amp;LEN(F10))),1),W10)))=FALSE),AND(F10&lt;&gt;"",LEFT(G10,4)&lt;&gt;"{TEX",ISERROR(SUMPRODUCT(SEARCH(MID(F10,ROW(INDIRECT("1:"&amp;LEN(TRIM(F10)))),1)," "&amp;W10&amp;CHAR(10)&amp;"""")))=TRUE)),"FORMAT_CHAR",IF(LEFT(G10,4)="{TEX","TEXT","UNK")))))))))))))))))))))))))</f>
        <v>UNK</v>
      </c>
      <c r="V10" s="126" t="b" cm="1">
        <f t="array" aca="1" ref="V10" ca="1">IF(OR(LEN(F10)&gt;P10+1),FALSE,IF(LEFT(G10,5)="{TEXT",TRUE,IF(AND(ISBLANK(F10)=FALSE,G10="{DATE_TEXT-YYYY-MM-DD}",LEN(F10)&lt;&gt;10),FALSE,IF(AND(ISBLANK(F10)=FALSE,ISNUMBER(SUMPRODUCT(SEARCH(MID(F10,ROW(INDIRECT("1:"&amp;LEN(TRIM(F10)))),1)," "&amp;W10&amp;CHAR(10)&amp;"""")))=FALSE),FALSE,TRUE))))</f>
        <v>1</v>
      </c>
      <c r="W10" s="127" t="str">
        <f>IF(G10="{Applicable/N/A}","N/Aplicable",IF(E10="Designated Entity LEI","ABCDEFGHIJKLMNOPQRSTUVWXYZ0123456789",IF(OR(G10="{ISIN}",G10="{LEI}"),";ABCDEFGHIJKLMNOPQRSTUVWXYZ0123456789",IF(G10="{Master Trust/Other}","Master TuOhe",IF(E10="Securitisation type","Privateublc",IF(LEFT(G10,4)="{CA_",Val!B$21,IF(G10="{COUNTRY_EU_LIST}"," ;abcdefghijklmnopqrstuvwxyzABCDEFGHIJKLMNOPQRSTUVWXYZ0123456789",IF(OR(G10="{NOTIFICATION ID}",G10="{SECURITISATION ID}"),Val!B$15,IF(G10="{COUNTRY_EU}"," ;abcdefghijklmnopqrstuvwxyzABCDEFGHIJKLMNOPQRSTUVWXYZ",IF(G10="{Confirmed/Unconfirmed}","ConfirmedUnc",IF(G10="{Confirmed/Unconfirmed/N/A}","Confirmed/UncNA",IF(LEFT(G10,4)="{DAT","0123456789-",IF(LEFT(G10,4)="{Y/N","YN",IF(OR(LEFT(G10,4)="{N/A",LEFT(G10,4)="{LIS",LEFT(G10,4)="{No ",LEFT(G10,4)="{SEC",LEFT(G10,4)="{Mas"),Val!B$20,IF(LEFT(G10,4)="{TEX",Val!B$21,IF(LEFT(G10,4)="{ALP",Val!B$20,IF(LEFT(G10,4)="{COU",Val!B$20)))))))))))))))))</f>
        <v xml:space="preserve"> ;abcdefghijklmnopqrstuvwxyzABCDEFGHIJKLMNOPQRSTUVWXYZ0123456789</v>
      </c>
      <c r="X10" s="132"/>
      <c r="Y10" s="132"/>
      <c r="Z10" s="132"/>
      <c r="AA10" s="132"/>
      <c r="AB10" s="134"/>
      <c r="AC10" s="123" t="s">
        <v>1070</v>
      </c>
      <c r="AD10" s="132"/>
      <c r="AE10" s="132"/>
      <c r="AF10" s="132"/>
      <c r="AG10" s="129" t="s">
        <v>700</v>
      </c>
      <c r="AH10" s="132"/>
      <c r="AI10" s="117"/>
      <c r="AJ10" s="132"/>
      <c r="AK10" s="75"/>
    </row>
    <row r="11" spans="1:37" s="2" customFormat="1" ht="129.6" x14ac:dyDescent="0.3">
      <c r="A11" s="15" t="s">
        <v>1158</v>
      </c>
      <c r="B11" s="16" t="s">
        <v>85</v>
      </c>
      <c r="C11" s="17" t="s">
        <v>71</v>
      </c>
      <c r="D11" s="18" t="s">
        <v>62</v>
      </c>
      <c r="E11" s="23" t="s">
        <v>86</v>
      </c>
      <c r="F11" s="61"/>
      <c r="G11" s="108" t="s">
        <v>34</v>
      </c>
      <c r="H11" s="43" t="s">
        <v>87</v>
      </c>
      <c r="I11" s="93" t="s">
        <v>1395</v>
      </c>
      <c r="J11" s="89" t="s">
        <v>74</v>
      </c>
      <c r="K11" s="44" t="s">
        <v>75</v>
      </c>
      <c r="L11" s="44" t="s">
        <v>49</v>
      </c>
      <c r="M11" s="44" t="s">
        <v>50</v>
      </c>
      <c r="N11" s="78" t="s">
        <v>76</v>
      </c>
      <c r="O11" s="126">
        <f t="shared" ca="1" si="1"/>
        <v>1</v>
      </c>
      <c r="P11" s="126">
        <v>10000</v>
      </c>
      <c r="Q11" s="127" t="str">
        <f ca="1">IF(AND(E11="Last notification date",MONTH(TODAY())&gt;9,DAY(TODAY())&gt;9),YEAR(TODAY())&amp;"-"&amp;MONTH(TODAY())&amp;"-"&amp;DAY(TODAY()),IF(AND(E11="Last notification date",MONTH(TODAY())&lt;9,DAY(TODAY())&lt;10),YEAR(TODAY())&amp;"-0"&amp;MONTH(TODAY())&amp;"-0"&amp;DAY(TODAY()),IF(AND(E11="Last notification date",MONTH(TODAY())&gt;9,DAY(TODAY())&lt;10),YEAR(TODAY())&amp;"-"&amp;MONTH(TODAY())&amp;"-0"&amp;DAY(TODAY()),IF(AND(E11="Last notification date",MONTH(TODAY())&lt;10,DAY(TODAY())&gt;9),YEAR(TODAY())&amp;"-0"&amp;MONTH(TODAY())&amp;"-"&amp;DAY(TODAY()),IF(LEFT(G11,4)="{SEC","SEC ID",IF(LEFT(G11,4)="{DAT","DATE",IF(LEFT(G11,4)="{TEX",Val!B$21,IF(LEFT(G11,4)="{ALP",Val!B$20,IF(LEFT(G11,4)="{COU",Val!B$20,IF(OR(LEFT(G11,4)="{ISI",LEFT(G11,4)="{LEI"),Val!B$17,IF(OR(LEFT(G11,4)="{CA_",LEFT(G11,4)="{Mas",LEFT(G11,4)="{Y/N",LEFT(G11,4)="{No ",LEFT(G11,4)="{N/A",LEFT(G11,4)="{Con",LEFT(G11,4)="{LIS"),"LIST","")))))))))))</f>
        <v>;ABCDEFGHIJKLMNOPQRSTUVWXYZ0123456789</v>
      </c>
      <c r="R11" s="126">
        <f t="shared" si="2"/>
        <v>0</v>
      </c>
      <c r="S11" s="128" t="str">
        <f t="shared" si="3"/>
        <v/>
      </c>
      <c r="T11" s="126" t="str">
        <f t="shared" si="4"/>
        <v>BLANK</v>
      </c>
      <c r="U11" s="126" t="str" cm="1">
        <f t="array" aca="1" ref="U11" ca="1">IF(AND(E11="Payment exemption explanation",ISBLANK(F11)=FALSE,F$77="Confirmed"),"FORMAT",IF(AND(E11="Historical Default and Loss Performance Data location",F$3="Public",ISBLANK(F11)=TRUE),"FORMAT",IF(AND(E10="Subject to severe clawback",F10="Y",ISBLANK(F11)=TRUE),"FORMAT",IF(AND(E10="Subject to severe clawback",F10="N",ISBLANK(F11)=FALSE),"FORMAT",IF(AND(OR(E11="Credit granting criteria supervision comment",E11="Credit granting criteria compliance comment"),ISBLANK(F11)=FALSE,OR(AND(F$34="N",E406="Originator (or original lender) is not a Credit institution"),AND(F$37="N",E$37="Originator (or original lender) is not a Credit institution"))),"FORMAT_S17",IF(AND(C11="STSS60",E11="Location of Liability cash flow model",ISBLANK(F11)=TRUE,F$3="Public"),"FORMAT_S60",IF(AND(C11="STSS58",E11="Historical Default and Loss Performance Data location",ISBLANK(F11)=TRUE,F$3="Public"),"FORMAT_S37",IF(AND(E11="Sponsor LEI",ISBLANK(F11)=TRUE,ISBLANK(F$8)=TRUE),"FORMAT_LEI",IF(AND(E11="Originator LEI",ISBLANK(F11)=TRUE,ISBLANK(F$11)=TRUE),"FORMAT_LEI",IF(OR(T11="EMPTY",P11+1&lt;LEN(F11),AND(G10="{Confirmed/Unconfirmed/N/A}",S11="N/A",F10="N/A",F11&lt;&gt;"")),"FORMAT",IF(OR(AND(E11="Non-ABCP securitisation unique identifier",MID(F11,21,1)&lt;&gt;"N"),AND(E11="ABCP transaction unique identifier",MID(F11,21,1)&lt;&gt;"T"),AND(E11="ABCP programme unique identifier",MID(F11,21,1)&lt;&gt;"P")),"FORMAT_SEC_ID",IF(AND(E11="Underlying exposures classification",F11&lt;&gt;"residential mortgages",F11&lt;&gt;"commercial mortgages",F11&lt;&gt;"credit facilities provided to individuals for personal, family or household consumption purposes",F11&lt;&gt;"credit facilities, including loans and leases, provided to any type of enterprise or corporation",F11&lt;&gt;"auto loans/leases",F11&lt;&gt;"credit-card receivables",F11&lt;&gt;"trade receivables",F11&lt;&gt;"others"),"FORMAT_LIST",IF(AND(E11="Instrument code",LEN(F11)-LEN(SUBSTITUTE(F11,";",""))&lt;&gt;LEN(F10)-LEN(SUBSTITUTE(F10,";",""))),"FORMAT_;",IF(AND(E11="Sponsor country (if multiple countries)",LEN(F11)-LEN(SUBSTITUTE(F11,";",""))&lt;&gt;LEN(F$11)-LEN(SUBSTITUTE(F$11,";",""))),"FORMAT_;",IF(AND(E11="Sponsor country (if multiple countries)",ISBLANK(F11)=FALSE,LEN(F11)-LEN(SUBSTITUTE(F11,";",""))=0),"FORMAT_;",IF(AND(E11="Sponsor country (if multiple countries)",ISBLANK(F11)=TRUE,LEN(F$11)-LEN(SUBSTITUTE(F$11,";",""))&lt;&gt;0),"FORMAT_;",IF(AND(E11="Originator country  (if multiple countries)",LEN(F11)-LEN(SUBSTITUTE(F11,";",""))&lt;&gt;0,ISBLANK(F11)=FALSE,LEN(F11)-LEN(SUBSTITUTE(F11,";",""))&lt;&gt;LEN(F$8)-LEN(SUBSTITUTE(F$8,";",""))),"FORMAT_;",IF(AND(E11="Originator country  (if multiple countries)",ISBLANK(F11)=FALSE,LEN(F11)-LEN(SUBSTITUTE(F11,";",""))=0),"FORMAT_;",IF(AND(E11="Originator country  (if multiple countries)",ISBLANK(F11)=TRUE,LEN(F$8)-LEN(SUBSTITUTE(F$8,";",""))&lt;&gt;0),"FORMAT_;",IF(AND(E11="Original lender country (if multiple countries)",ISBLANK(F11)=FALSE,LEN(F11)-LEN(SUBSTITUTE(F11,";",""))&lt;&gt;0,LEN(F11)-LEN(SUBSTITUTE(F11,";",""))&lt;&gt;LEN(F$14)-LEN(SUBSTITUTE(F$14,";",""))),"FORMAT_;",IF(AND(E11="Original lender country (if multiple countries)",ISBLANK(F11)=TRUE,LEN(F$14)-LEN(SUBSTITUTE(F$14,";",""))&lt;&gt;0),"FORMAT_;",IF(AND(E11="Original lender country (if multiple countries)",ISBLANK(F11)=FALSE,LEN(F11)-LEN(SUBSTITUTE(F11,";",""))=0),"FORMAT_;",IF(OR(AND(E11="Designated Entity LEI",LEN(F11)&lt;&gt;20),AND(G11="{LEI}",LEN(F11)&lt;&gt;0,LEN(F11)&lt;20),AND(G11="{ISIN}",LEN(F11)&lt;&gt;0,LEN(F11)&lt;12),AND(LEN(F11)&lt;&gt;20,E11="Retaining entity LEI",ISBLANK(F11)=FALSE),AND(E11="Instrument ISIN",ISBLANK(F11)=FALSE,LEN(F11)&gt;0,LEN(F11)&lt;11),AND(D11="M",LEFT(G11,4)="{DAT",LEN(F11)&lt;&gt;10)),"FORMAT_LEN",IF(OR(AND(F11&lt;&gt;"",LEFT(G11,4)&lt;&gt;"{TEX",ISNUMBER(SUMPRODUCT(FIND(MID(F11,ROW(INDIRECT("1:"&amp;LEN(F11))),1),W11)))=FALSE),AND(F11&lt;&gt;"",LEFT(G11,4)&lt;&gt;"{TEX",ISERROR(SUMPRODUCT(SEARCH(MID(F11,ROW(INDIRECT("1:"&amp;LEN(TRIM(F11)))),1)," "&amp;W11&amp;CHAR(10)&amp;"""")))=TRUE)),"FORMAT_CHAR",IF(LEFT(G11,4)="{TEX","TEXT","UNK")))))))))))))))))))))))))</f>
        <v>UNK</v>
      </c>
      <c r="V11" s="126" t="b" cm="1">
        <f t="array" aca="1" ref="V11" ca="1">IF(OR(LEN(F11)&gt;P11+1),FALSE,IF(LEFT(G11,5)="{TEXT",TRUE,IF(AND(ISBLANK(F11)=FALSE,G11="{DATE_TEXT-YYYY-MM-DD}",LEN(F11)&lt;&gt;10),FALSE,IF(AND(ISBLANK(F11)=FALSE,ISNUMBER(SUMPRODUCT(SEARCH(MID(F11,ROW(INDIRECT("1:"&amp;LEN(TRIM(F11)))),1)," "&amp;W11&amp;CHAR(10)&amp;"""")))=FALSE),FALSE,TRUE))))</f>
        <v>1</v>
      </c>
      <c r="W11" s="127" t="str">
        <f>IF(G11="{Applicable/N/A}","N/Aplicable",IF(E11="Designated Entity LEI","ABCDEFGHIJKLMNOPQRSTUVWXYZ0123456789",IF(OR(G11="{ISIN}",G11="{LEI}"),";ABCDEFGHIJKLMNOPQRSTUVWXYZ0123456789",IF(G11="{Master Trust/Other}","Master TuOhe",IF(E11="Securitisation type","Privateublc",IF(LEFT(G11,4)="{CA_",Val!B$21,IF(G11="{COUNTRY_EU_LIST}"," ;abcdefghijklmnopqrstuvwxyzABCDEFGHIJKLMNOPQRSTUVWXYZ0123456789",IF(OR(G11="{NOTIFICATION ID}",G11="{SECURITISATION ID}"),Val!B$15,IF(G11="{COUNTRY_EU}"," ;abcdefghijklmnopqrstuvwxyzABCDEFGHIJKLMNOPQRSTUVWXYZ",IF(G11="{Confirmed/Unconfirmed}","ConfirmedUnc",IF(G11="{Confirmed/Unconfirmed/N/A}","Confirmed/UncNA",IF(LEFT(G11,4)="{DAT","0123456789-",IF(LEFT(G11,4)="{Y/N","YN",IF(OR(LEFT(G11,4)="{N/A",LEFT(G11,4)="{LIS",LEFT(G11,4)="{No ",LEFT(G11,4)="{SEC",LEFT(G11,4)="{Mas"),Val!B$20,IF(LEFT(G11,4)="{TEX",Val!B$21,IF(LEFT(G11,4)="{ALP",Val!B$20,IF(LEFT(G11,4)="{COU",Val!B$20)))))))))))))))))</f>
        <v>;ABCDEFGHIJKLMNOPQRSTUVWXYZ0123456789</v>
      </c>
      <c r="X11" s="132"/>
      <c r="Y11" s="132"/>
      <c r="Z11" s="132"/>
      <c r="AA11" s="132"/>
      <c r="AB11" s="134"/>
      <c r="AC11" s="123" t="s">
        <v>1115</v>
      </c>
      <c r="AD11" s="132"/>
      <c r="AE11" s="132"/>
      <c r="AF11" s="132"/>
      <c r="AG11" s="129" t="s">
        <v>118</v>
      </c>
      <c r="AH11" s="132"/>
      <c r="AI11" s="117"/>
      <c r="AJ11" s="132"/>
      <c r="AK11" s="75"/>
    </row>
    <row r="12" spans="1:37" s="2" customFormat="1" ht="144" x14ac:dyDescent="0.3">
      <c r="A12" s="15" t="s">
        <v>1159</v>
      </c>
      <c r="B12" s="16" t="s">
        <v>88</v>
      </c>
      <c r="C12" s="17" t="s">
        <v>78</v>
      </c>
      <c r="D12" s="18" t="s">
        <v>62</v>
      </c>
      <c r="E12" s="23" t="s">
        <v>89</v>
      </c>
      <c r="F12" s="62"/>
      <c r="G12" s="108" t="s">
        <v>1106</v>
      </c>
      <c r="H12" s="43" t="s">
        <v>90</v>
      </c>
      <c r="I12" s="93" t="s">
        <v>1394</v>
      </c>
      <c r="J12" s="155" t="s">
        <v>81</v>
      </c>
      <c r="K12" s="143" t="s">
        <v>82</v>
      </c>
      <c r="L12" s="143" t="s">
        <v>83</v>
      </c>
      <c r="M12" s="143" t="s">
        <v>50</v>
      </c>
      <c r="N12" s="145" t="s">
        <v>49</v>
      </c>
      <c r="O12" s="126">
        <f t="shared" ca="1" si="1"/>
        <v>1</v>
      </c>
      <c r="P12" s="126">
        <v>50</v>
      </c>
      <c r="Q12" s="127" t="str">
        <f ca="1">IF(AND(E12="Last notification date",MONTH(TODAY())&gt;9,DAY(TODAY())&gt;9),YEAR(TODAY())&amp;"-"&amp;MONTH(TODAY())&amp;"-"&amp;DAY(TODAY()),IF(AND(E12="Last notification date",MONTH(TODAY())&lt;9,DAY(TODAY())&lt;10),YEAR(TODAY())&amp;"-0"&amp;MONTH(TODAY())&amp;"-0"&amp;DAY(TODAY()),IF(AND(E12="Last notification date",MONTH(TODAY())&gt;9,DAY(TODAY())&lt;10),YEAR(TODAY())&amp;"-"&amp;MONTH(TODAY())&amp;"-0"&amp;DAY(TODAY()),IF(AND(E12="Last notification date",MONTH(TODAY())&lt;10,DAY(TODAY())&gt;9),YEAR(TODAY())&amp;"-0"&amp;MONTH(TODAY())&amp;"-"&amp;DAY(TODAY()),IF(LEFT(G12,4)="{SEC","SEC ID",IF(LEFT(G12,4)="{DAT","DATE",IF(LEFT(G12,4)="{TEX",Val!B$21,IF(LEFT(G12,4)="{ALP",Val!B$20,IF(LEFT(G12,4)="{COU",Val!B$20,IF(OR(LEFT(G12,4)="{ISI",LEFT(G12,4)="{LEI"),Val!B$17,IF(OR(LEFT(G12,4)="{CA_",LEFT(G12,4)="{Mas",LEFT(G12,4)="{Y/N",LEFT(G12,4)="{No ",LEFT(G12,4)="{N/A",LEFT(G12,4)="{Con",LEFT(G12,4)="{LIS"),"LIST","")))))))))))</f>
        <v xml:space="preserve"> !"#$%&amp;'()*+,-./0123456789:;&lt;=&gt;?@ABCDEFGHIJKLMNOPQRSTUVWXYZ[\]^_`abcdefghijklmnopqrstuvwxyz{|}</v>
      </c>
      <c r="R12" s="126">
        <f t="shared" si="2"/>
        <v>0</v>
      </c>
      <c r="S12" s="128" t="str">
        <f t="shared" si="3"/>
        <v/>
      </c>
      <c r="T12" s="126" t="str">
        <f t="shared" si="4"/>
        <v>BLANK</v>
      </c>
      <c r="U12" s="126" t="str" cm="1">
        <f t="array" aca="1" ref="U12" ca="1">IF(AND(E12="Payment exemption explanation",ISBLANK(F12)=FALSE,F$77="Confirmed"),"FORMAT",IF(AND(E12="Historical Default and Loss Performance Data location",F$3="Public",ISBLANK(F12)=TRUE),"FORMAT",IF(AND(E11="Subject to severe clawback",F11="Y",ISBLANK(F12)=TRUE),"FORMAT",IF(AND(E11="Subject to severe clawback",F11="N",ISBLANK(F12)=FALSE),"FORMAT",IF(AND(OR(E12="Credit granting criteria supervision comment",E12="Credit granting criteria compliance comment"),ISBLANK(F12)=FALSE,OR(AND(F$34="N",E407="Originator (or original lender) is not a Credit institution"),AND(F$37="N",E$37="Originator (or original lender) is not a Credit institution"))),"FORMAT_S17",IF(AND(C12="STSS60",E12="Location of Liability cash flow model",ISBLANK(F12)=TRUE,F$3="Public"),"FORMAT_S60",IF(AND(C12="STSS58",E12="Historical Default and Loss Performance Data location",ISBLANK(F12)=TRUE,F$3="Public"),"FORMAT_S37",IF(AND(E12="Sponsor LEI",ISBLANK(F12)=TRUE,ISBLANK(F$8)=TRUE),"FORMAT_LEI",IF(AND(E12="Originator LEI",ISBLANK(F12)=TRUE,ISBLANK(F$11)=TRUE),"FORMAT_LEI",IF(OR(T12="EMPTY",P12+1&lt;LEN(F12),AND(G11="{Confirmed/Unconfirmed/N/A}",S12="N/A",F11="N/A",F12&lt;&gt;"")),"FORMAT",IF(OR(AND(E12="Non-ABCP securitisation unique identifier",MID(F12,21,1)&lt;&gt;"N"),AND(E12="ABCP transaction unique identifier",MID(F12,21,1)&lt;&gt;"T"),AND(E12="ABCP programme unique identifier",MID(F12,21,1)&lt;&gt;"P")),"FORMAT_SEC_ID",IF(AND(E12="Underlying exposures classification",F12&lt;&gt;"residential mortgages",F12&lt;&gt;"commercial mortgages",F12&lt;&gt;"credit facilities provided to individuals for personal, family or household consumption purposes",F12&lt;&gt;"credit facilities, including loans and leases, provided to any type of enterprise or corporation",F12&lt;&gt;"auto loans/leases",F12&lt;&gt;"credit-card receivables",F12&lt;&gt;"trade receivables",F12&lt;&gt;"others"),"FORMAT_LIST",IF(AND(E12="Instrument code",LEN(F12)-LEN(SUBSTITUTE(F12,";",""))&lt;&gt;LEN(F11)-LEN(SUBSTITUTE(F11,";",""))),"FORMAT_;",IF(AND(E12="Sponsor country (if multiple countries)",LEN(F12)-LEN(SUBSTITUTE(F12,";",""))&lt;&gt;LEN(F$11)-LEN(SUBSTITUTE(F$11,";",""))),"FORMAT_;",IF(AND(E12="Sponsor country (if multiple countries)",ISBLANK(F12)=FALSE,LEN(F12)-LEN(SUBSTITUTE(F12,";",""))=0),"FORMAT_;",IF(AND(E12="Sponsor country (if multiple countries)",ISBLANK(F12)=TRUE,LEN(F$11)-LEN(SUBSTITUTE(F$11,";",""))&lt;&gt;0),"FORMAT_;",IF(AND(E12="Originator country  (if multiple countries)",LEN(F12)-LEN(SUBSTITUTE(F12,";",""))&lt;&gt;0,ISBLANK(F12)=FALSE,LEN(F12)-LEN(SUBSTITUTE(F12,";",""))&lt;&gt;LEN(F$8)-LEN(SUBSTITUTE(F$8,";",""))),"FORMAT_;",IF(AND(E12="Originator country  (if multiple countries)",ISBLANK(F12)=FALSE,LEN(F12)-LEN(SUBSTITUTE(F12,";",""))=0),"FORMAT_;",IF(AND(E12="Originator country  (if multiple countries)",ISBLANK(F12)=TRUE,LEN(F$8)-LEN(SUBSTITUTE(F$8,";",""))&lt;&gt;0),"FORMAT_;",IF(AND(E12="Original lender country (if multiple countries)",ISBLANK(F12)=FALSE,LEN(F12)-LEN(SUBSTITUTE(F12,";",""))&lt;&gt;0,LEN(F12)-LEN(SUBSTITUTE(F12,";",""))&lt;&gt;LEN(F$14)-LEN(SUBSTITUTE(F$14,";",""))),"FORMAT_;",IF(AND(E12="Original lender country (if multiple countries)",ISBLANK(F12)=TRUE,LEN(F$14)-LEN(SUBSTITUTE(F$14,";",""))&lt;&gt;0),"FORMAT_;",IF(AND(E12="Original lender country (if multiple countries)",ISBLANK(F12)=FALSE,LEN(F12)-LEN(SUBSTITUTE(F12,";",""))=0),"FORMAT_;",IF(OR(AND(E12="Designated Entity LEI",LEN(F12)&lt;&gt;20),AND(G12="{LEI}",LEN(F12)&lt;&gt;0,LEN(F12)&lt;20),AND(G12="{ISIN}",LEN(F12)&lt;&gt;0,LEN(F12)&lt;12),AND(LEN(F12)&lt;&gt;20,E12="Retaining entity LEI",ISBLANK(F12)=FALSE),AND(E12="Instrument ISIN",ISBLANK(F12)=FALSE,LEN(F12)&gt;0,LEN(F12)&lt;11),AND(D12="M",LEFT(G12,4)="{DAT",LEN(F12)&lt;&gt;10)),"FORMAT_LEN",IF(OR(AND(F12&lt;&gt;"",LEFT(G12,4)&lt;&gt;"{TEX",ISNUMBER(SUMPRODUCT(FIND(MID(F12,ROW(INDIRECT("1:"&amp;LEN(F12))),1),W12)))=FALSE),AND(F12&lt;&gt;"",LEFT(G12,4)&lt;&gt;"{TEX",ISERROR(SUMPRODUCT(SEARCH(MID(F12,ROW(INDIRECT("1:"&amp;LEN(TRIM(F12)))),1)," "&amp;W12&amp;CHAR(10)&amp;"""")))=TRUE)),"FORMAT_CHAR",IF(LEFT(G12,4)="{TEX","TEXT","UNK")))))))))))))))))))))))))</f>
        <v>UNK</v>
      </c>
      <c r="V12" s="126" t="b" cm="1">
        <f t="array" aca="1" ref="V12" ca="1">IF(OR(LEN(F12)&gt;P12+1),FALSE,IF(LEFT(G12,5)="{TEXT",TRUE,IF(AND(ISBLANK(F12)=FALSE,G12="{DATE_TEXT-YYYY-MM-DD}",LEN(F12)&lt;&gt;10),FALSE,IF(AND(ISBLANK(F12)=FALSE,ISNUMBER(SUMPRODUCT(SEARCH(MID(F12,ROW(INDIRECT("1:"&amp;LEN(TRIM(F12)))),1)," "&amp;W12&amp;CHAR(10)&amp;"""")))=FALSE),FALSE,TRUE))))</f>
        <v>1</v>
      </c>
      <c r="W12" s="127" t="str">
        <f>IF(G12="{Applicable/N/A}","N/Aplicable",IF(E12="Designated Entity LEI","ABCDEFGHIJKLMNOPQRSTUVWXYZ0123456789",IF(OR(G12="{ISIN}",G12="{LEI}"),";ABCDEFGHIJKLMNOPQRSTUVWXYZ0123456789",IF(G12="{Master Trust/Other}","Master TuOhe",IF(E12="Securitisation type","Privateublc",IF(LEFT(G12,4)="{CA_",Val!B$21,IF(G12="{COUNTRY_EU_LIST}"," ;abcdefghijklmnopqrstuvwxyzABCDEFGHIJKLMNOPQRSTUVWXYZ0123456789",IF(OR(G12="{NOTIFICATION ID}",G12="{SECURITISATION ID}"),Val!B$15,IF(G12="{COUNTRY_EU}"," ;abcdefghijklmnopqrstuvwxyzABCDEFGHIJKLMNOPQRSTUVWXYZ",IF(G12="{Confirmed/Unconfirmed}","ConfirmedUnc",IF(G12="{Confirmed/Unconfirmed/N/A}","Confirmed/UncNA",IF(LEFT(G12,4)="{DAT","0123456789-",IF(LEFT(G12,4)="{Y/N","YN",IF(OR(LEFT(G12,4)="{N/A",LEFT(G12,4)="{LIS",LEFT(G12,4)="{No ",LEFT(G12,4)="{SEC",LEFT(G12,4)="{Mas"),Val!B$20,IF(LEFT(G12,4)="{TEX",Val!B$21,IF(LEFT(G12,4)="{ALP",Val!B$20,IF(LEFT(G12,4)="{COU",Val!B$20)))))))))))))))))</f>
        <v xml:space="preserve"> ;abcdefghijklmnopqrstuvwxyzABCDEFGHIJKLMNOPQRSTUVWXYZ</v>
      </c>
      <c r="X12" s="132"/>
      <c r="Y12" s="132"/>
      <c r="Z12" s="132"/>
      <c r="AA12" s="132"/>
      <c r="AB12" s="134"/>
      <c r="AC12" s="123" t="s">
        <v>1085</v>
      </c>
      <c r="AD12" s="132"/>
      <c r="AE12" s="132"/>
      <c r="AF12" s="132"/>
      <c r="AG12" s="129" t="s">
        <v>703</v>
      </c>
      <c r="AH12" s="132"/>
      <c r="AI12" s="117"/>
      <c r="AJ12" s="132"/>
      <c r="AK12" s="75"/>
    </row>
    <row r="13" spans="1:37" s="2" customFormat="1" ht="187.2" x14ac:dyDescent="0.3">
      <c r="A13" s="15" t="s">
        <v>1160</v>
      </c>
      <c r="B13" s="16" t="s">
        <v>88</v>
      </c>
      <c r="C13" s="17" t="s">
        <v>78</v>
      </c>
      <c r="D13" s="18" t="s">
        <v>62</v>
      </c>
      <c r="E13" s="23" t="s">
        <v>1054</v>
      </c>
      <c r="F13" s="61"/>
      <c r="G13" s="108" t="s">
        <v>1107</v>
      </c>
      <c r="H13" s="43" t="s">
        <v>91</v>
      </c>
      <c r="I13" s="88" t="s">
        <v>1434</v>
      </c>
      <c r="J13" s="159"/>
      <c r="K13" s="150"/>
      <c r="L13" s="150"/>
      <c r="M13" s="150"/>
      <c r="N13" s="149"/>
      <c r="O13" s="126">
        <f t="shared" ca="1" si="1"/>
        <v>1</v>
      </c>
      <c r="P13" s="126">
        <v>10000</v>
      </c>
      <c r="Q13" s="127" t="str">
        <f ca="1">IF(AND(E13="Last notification date",MONTH(TODAY())&gt;9,DAY(TODAY())&gt;9),YEAR(TODAY())&amp;"-"&amp;MONTH(TODAY())&amp;"-"&amp;DAY(TODAY()),IF(AND(E13="Last notification date",MONTH(TODAY())&lt;9,DAY(TODAY())&lt;10),YEAR(TODAY())&amp;"-0"&amp;MONTH(TODAY())&amp;"-0"&amp;DAY(TODAY()),IF(AND(E13="Last notification date",MONTH(TODAY())&gt;9,DAY(TODAY())&lt;10),YEAR(TODAY())&amp;"-"&amp;MONTH(TODAY())&amp;"-0"&amp;DAY(TODAY()),IF(AND(E13="Last notification date",MONTH(TODAY())&lt;10,DAY(TODAY())&gt;9),YEAR(TODAY())&amp;"-0"&amp;MONTH(TODAY())&amp;"-"&amp;DAY(TODAY()),IF(LEFT(G13,4)="{SEC","SEC ID",IF(LEFT(G13,4)="{DAT","DATE",IF(LEFT(G13,4)="{TEX",Val!B$21,IF(LEFT(G13,4)="{ALP",Val!B$20,IF(LEFT(G13,4)="{COU",Val!B$20,IF(OR(LEFT(G13,4)="{ISI",LEFT(G13,4)="{LEI"),Val!B$17,IF(OR(LEFT(G13,4)="{CA_",LEFT(G13,4)="{Mas",LEFT(G13,4)="{Y/N",LEFT(G13,4)="{No ",LEFT(G13,4)="{N/A",LEFT(G13,4)="{Con",LEFT(G13,4)="{LIS"),"LIST","")))))))))))</f>
        <v xml:space="preserve"> !"#$%&amp;'()*+,-./0123456789:;&lt;=&gt;?@ABCDEFGHIJKLMNOPQRSTUVWXYZ[\]^_`abcdefghijklmnopqrstuvwxyz{|}</v>
      </c>
      <c r="R13" s="126">
        <f t="shared" si="2"/>
        <v>0</v>
      </c>
      <c r="S13" s="128" t="str">
        <f t="shared" si="3"/>
        <v/>
      </c>
      <c r="T13" s="126" t="str">
        <f t="shared" si="4"/>
        <v>BLANK</v>
      </c>
      <c r="U13" s="126" t="str" cm="1">
        <f t="array" aca="1" ref="U13" ca="1">IF(AND(E13="Payment exemption explanation",ISBLANK(F13)=FALSE,F$77="Confirmed"),"FORMAT",IF(AND(E13="Historical Default and Loss Performance Data location",F$3="Public",ISBLANK(F13)=TRUE),"FORMAT",IF(AND(E12="Subject to severe clawback",F12="Y",ISBLANK(F13)=TRUE),"FORMAT",IF(AND(E12="Subject to severe clawback",F12="N",ISBLANK(F13)=FALSE),"FORMAT",IF(AND(OR(E13="Credit granting criteria supervision comment",E13="Credit granting criteria compliance comment"),ISBLANK(F13)=FALSE,OR(AND(F$34="N",E408="Originator (or original lender) is not a Credit institution"),AND(F$37="N",E$37="Originator (or original lender) is not a Credit institution"))),"FORMAT_S17",IF(AND(C13="STSS60",E13="Location of Liability cash flow model",ISBLANK(F13)=TRUE,F$3="Public"),"FORMAT_S60",IF(AND(C13="STSS58",E13="Historical Default and Loss Performance Data location",ISBLANK(F13)=TRUE,F$3="Public"),"FORMAT_S37",IF(AND(E13="Sponsor LEI",ISBLANK(F13)=TRUE,ISBLANK(F$8)=TRUE),"FORMAT_LEI",IF(AND(E13="Originator LEI",ISBLANK(F13)=TRUE,ISBLANK(F$11)=TRUE),"FORMAT_LEI",IF(OR(T13="EMPTY",P13+1&lt;LEN(F13),AND(G12="{Confirmed/Unconfirmed/N/A}",S13="N/A",F12="N/A",F13&lt;&gt;"")),"FORMAT",IF(OR(AND(E13="Non-ABCP securitisation unique identifier",MID(F13,21,1)&lt;&gt;"N"),AND(E13="ABCP transaction unique identifier",MID(F13,21,1)&lt;&gt;"T"),AND(E13="ABCP programme unique identifier",MID(F13,21,1)&lt;&gt;"P")),"FORMAT_SEC_ID",IF(AND(E13="Underlying exposures classification",F13&lt;&gt;"residential mortgages",F13&lt;&gt;"commercial mortgages",F13&lt;&gt;"credit facilities provided to individuals for personal, family or household consumption purposes",F13&lt;&gt;"credit facilities, including loans and leases, provided to any type of enterprise or corporation",F13&lt;&gt;"auto loans/leases",F13&lt;&gt;"credit-card receivables",F13&lt;&gt;"trade receivables",F13&lt;&gt;"others"),"FORMAT_LIST",IF(AND(E13="Instrument code",LEN(F13)-LEN(SUBSTITUTE(F13,";",""))&lt;&gt;LEN(F12)-LEN(SUBSTITUTE(F12,";",""))),"FORMAT_;",IF(AND(E13="Sponsor country (if multiple countries)",LEN(F13)-LEN(SUBSTITUTE(F13,";",""))&lt;&gt;LEN(F$11)-LEN(SUBSTITUTE(F$11,";",""))),"FORMAT_;",IF(AND(E13="Sponsor country (if multiple countries)",ISBLANK(F13)=FALSE,LEN(F13)-LEN(SUBSTITUTE(F13,";",""))=0),"FORMAT_;",IF(AND(E13="Sponsor country (if multiple countries)",ISBLANK(F13)=TRUE,LEN(F$11)-LEN(SUBSTITUTE(F$11,";",""))&lt;&gt;0),"FORMAT_;",IF(AND(E13="Originator country  (if multiple countries)",LEN(F13)-LEN(SUBSTITUTE(F13,";",""))&lt;&gt;0,ISBLANK(F13)=FALSE,LEN(F13)-LEN(SUBSTITUTE(F13,";",""))&lt;&gt;LEN(F$8)-LEN(SUBSTITUTE(F$8,";",""))),"FORMAT_;",IF(AND(E13="Originator country  (if multiple countries)",ISBLANK(F13)=FALSE,LEN(F13)-LEN(SUBSTITUTE(F13,";",""))=0),"FORMAT_;",IF(AND(E13="Originator country  (if multiple countries)",ISBLANK(F13)=TRUE,LEN(F$8)-LEN(SUBSTITUTE(F$8,";",""))&lt;&gt;0),"FORMAT_;",IF(AND(E13="Original lender country (if multiple countries)",ISBLANK(F13)=FALSE,LEN(F13)-LEN(SUBSTITUTE(F13,";",""))&lt;&gt;0,LEN(F13)-LEN(SUBSTITUTE(F13,";",""))&lt;&gt;LEN(F$14)-LEN(SUBSTITUTE(F$14,";",""))),"FORMAT_;",IF(AND(E13="Original lender country (if multiple countries)",ISBLANK(F13)=TRUE,LEN(F$14)-LEN(SUBSTITUTE(F$14,";",""))&lt;&gt;0),"FORMAT_;",IF(AND(E13="Original lender country (if multiple countries)",ISBLANK(F13)=FALSE,LEN(F13)-LEN(SUBSTITUTE(F13,";",""))=0),"FORMAT_;",IF(OR(AND(E13="Designated Entity LEI",LEN(F13)&lt;&gt;20),AND(G13="{LEI}",LEN(F13)&lt;&gt;0,LEN(F13)&lt;20),AND(G13="{ISIN}",LEN(F13)&lt;&gt;0,LEN(F13)&lt;12),AND(LEN(F13)&lt;&gt;20,E13="Retaining entity LEI",ISBLANK(F13)=FALSE),AND(E13="Instrument ISIN",ISBLANK(F13)=FALSE,LEN(F13)&gt;0,LEN(F13)&lt;11),AND(D13="M",LEFT(G13,4)="{DAT",LEN(F13)&lt;&gt;10)),"FORMAT_LEN",IF(OR(AND(F13&lt;&gt;"",LEFT(G13,4)&lt;&gt;"{TEX",ISNUMBER(SUMPRODUCT(FIND(MID(F13,ROW(INDIRECT("1:"&amp;LEN(F13))),1),W13)))=FALSE),AND(F13&lt;&gt;"",LEFT(G13,4)&lt;&gt;"{TEX",ISERROR(SUMPRODUCT(SEARCH(MID(F13,ROW(INDIRECT("1:"&amp;LEN(TRIM(F13)))),1)," "&amp;W13&amp;CHAR(10)&amp;"""")))=TRUE)),"FORMAT_CHAR",IF(LEFT(G13,4)="{TEX","TEXT","UNK")))))))))))))))))))))))))</f>
        <v>UNK</v>
      </c>
      <c r="V13" s="126" t="b" cm="1">
        <f t="array" aca="1" ref="V13" ca="1">IF(OR(LEN(F13)&gt;P13+1),FALSE,IF(LEFT(G13,5)="{TEXT",TRUE,IF(AND(ISBLANK(F13)=FALSE,G13="{DATE_TEXT-YYYY-MM-DD}",LEN(F13)&lt;&gt;10),FALSE,IF(AND(ISBLANK(F13)=FALSE,ISNUMBER(SUMPRODUCT(SEARCH(MID(F13,ROW(INDIRECT("1:"&amp;LEN(TRIM(F13)))),1)," "&amp;W13&amp;CHAR(10)&amp;"""")))=FALSE),FALSE,TRUE))))</f>
        <v>1</v>
      </c>
      <c r="W13" s="127" t="str">
        <f>IF(G13="{Applicable/N/A}","N/Aplicable",IF(E13="Designated Entity LEI","ABCDEFGHIJKLMNOPQRSTUVWXYZ0123456789",IF(OR(G13="{ISIN}",G13="{LEI}"),";ABCDEFGHIJKLMNOPQRSTUVWXYZ0123456789",IF(G13="{Master Trust/Other}","Master TuOhe",IF(E13="Securitisation type","Privateublc",IF(LEFT(G13,4)="{CA_",Val!B$21,IF(G13="{COUNTRY_EU_LIST}"," ;abcdefghijklmnopqrstuvwxyzABCDEFGHIJKLMNOPQRSTUVWXYZ0123456789",IF(OR(G13="{NOTIFICATION ID}",G13="{SECURITISATION ID}"),Val!B$15,IF(G13="{COUNTRY_EU}"," ;abcdefghijklmnopqrstuvwxyzABCDEFGHIJKLMNOPQRSTUVWXYZ",IF(G13="{Confirmed/Unconfirmed}","ConfirmedUnc",IF(G13="{Confirmed/Unconfirmed/N/A}","Confirmed/UncNA",IF(LEFT(G13,4)="{DAT","0123456789-",IF(LEFT(G13,4)="{Y/N","YN",IF(OR(LEFT(G13,4)="{N/A",LEFT(G13,4)="{LIS",LEFT(G13,4)="{No ",LEFT(G13,4)="{SEC",LEFT(G13,4)="{Mas"),Val!B$20,IF(LEFT(G13,4)="{TEX",Val!B$21,IF(LEFT(G13,4)="{ALP",Val!B$20,IF(LEFT(G13,4)="{COU",Val!B$20)))))))))))))))))</f>
        <v xml:space="preserve"> ;abcdefghijklmnopqrstuvwxyzABCDEFGHIJKLMNOPQRSTUVWXYZ0123456789</v>
      </c>
      <c r="X13" s="132"/>
      <c r="Y13" s="132"/>
      <c r="Z13" s="132"/>
      <c r="AA13" s="132"/>
      <c r="AB13" s="134"/>
      <c r="AC13" s="123" t="s">
        <v>1072</v>
      </c>
      <c r="AD13" s="132"/>
      <c r="AE13" s="132"/>
      <c r="AF13" s="132"/>
      <c r="AG13" s="129" t="s">
        <v>705</v>
      </c>
      <c r="AH13" s="132"/>
      <c r="AI13" s="117"/>
      <c r="AJ13" s="132"/>
      <c r="AK13" s="75"/>
    </row>
    <row r="14" spans="1:37" s="2" customFormat="1" ht="86.4" x14ac:dyDescent="0.3">
      <c r="A14" s="15" t="s">
        <v>1161</v>
      </c>
      <c r="B14" s="16" t="s">
        <v>92</v>
      </c>
      <c r="C14" s="24" t="s">
        <v>71</v>
      </c>
      <c r="D14" s="25" t="s">
        <v>46</v>
      </c>
      <c r="E14" s="26" t="s">
        <v>93</v>
      </c>
      <c r="F14" s="63"/>
      <c r="G14" s="109" t="s">
        <v>34</v>
      </c>
      <c r="H14" s="43" t="s">
        <v>94</v>
      </c>
      <c r="I14" s="88" t="s">
        <v>1390</v>
      </c>
      <c r="J14" s="89" t="s">
        <v>74</v>
      </c>
      <c r="K14" s="44" t="s">
        <v>75</v>
      </c>
      <c r="L14" s="44" t="s">
        <v>49</v>
      </c>
      <c r="M14" s="44" t="s">
        <v>50</v>
      </c>
      <c r="N14" s="78" t="s">
        <v>76</v>
      </c>
      <c r="O14" s="126">
        <f t="shared" ca="1" si="1"/>
        <v>1</v>
      </c>
      <c r="P14" s="126">
        <v>10000</v>
      </c>
      <c r="Q14" s="127" t="str">
        <f ca="1">IF(AND(E14="Last notification date",MONTH(TODAY())&gt;9,DAY(TODAY())&gt;9),YEAR(TODAY())&amp;"-"&amp;MONTH(TODAY())&amp;"-"&amp;DAY(TODAY()),IF(AND(E14="Last notification date",MONTH(TODAY())&lt;9,DAY(TODAY())&lt;10),YEAR(TODAY())&amp;"-0"&amp;MONTH(TODAY())&amp;"-0"&amp;DAY(TODAY()),IF(AND(E14="Last notification date",MONTH(TODAY())&gt;9,DAY(TODAY())&lt;10),YEAR(TODAY())&amp;"-"&amp;MONTH(TODAY())&amp;"-0"&amp;DAY(TODAY()),IF(AND(E14="Last notification date",MONTH(TODAY())&lt;10,DAY(TODAY())&gt;9),YEAR(TODAY())&amp;"-0"&amp;MONTH(TODAY())&amp;"-"&amp;DAY(TODAY()),IF(LEFT(G14,4)="{SEC","SEC ID",IF(LEFT(G14,4)="{DAT","DATE",IF(LEFT(G14,4)="{TEX",Val!B$21,IF(LEFT(G14,4)="{ALP",Val!B$20,IF(LEFT(G14,4)="{COU",Val!B$20,IF(OR(LEFT(G14,4)="{ISI",LEFT(G14,4)="{LEI"),Val!B$17,IF(OR(LEFT(G14,4)="{CA_",LEFT(G14,4)="{Mas",LEFT(G14,4)="{Y/N",LEFT(G14,4)="{No ",LEFT(G14,4)="{N/A",LEFT(G14,4)="{Con",LEFT(G14,4)="{LIS"),"LIST","")))))))))))</f>
        <v>;ABCDEFGHIJKLMNOPQRSTUVWXYZ0123456789</v>
      </c>
      <c r="R14" s="126">
        <f t="shared" si="2"/>
        <v>0</v>
      </c>
      <c r="S14" s="128" t="str">
        <f t="shared" si="3"/>
        <v/>
      </c>
      <c r="T14" s="126" t="str">
        <f t="shared" si="4"/>
        <v>BLANK</v>
      </c>
      <c r="U14" s="126" t="str" cm="1">
        <f t="array" aca="1" ref="U14" ca="1">IF(AND(E14="Payment exemption explanation",ISBLANK(F14)=FALSE,F$77="Confirmed"),"FORMAT",IF(AND(E14="Historical Default and Loss Performance Data location",F$3="Public",ISBLANK(F14)=TRUE),"FORMAT",IF(AND(E13="Subject to severe clawback",F13="Y",ISBLANK(F14)=TRUE),"FORMAT",IF(AND(E13="Subject to severe clawback",F13="N",ISBLANK(F14)=FALSE),"FORMAT",IF(AND(OR(E14="Credit granting criteria supervision comment",E14="Credit granting criteria compliance comment"),ISBLANK(F14)=FALSE,OR(AND(F$34="N",E409="Originator (or original lender) is not a Credit institution"),AND(F$37="N",E$37="Originator (or original lender) is not a Credit institution"))),"FORMAT_S17",IF(AND(C14="STSS60",E14="Location of Liability cash flow model",ISBLANK(F14)=TRUE,F$3="Public"),"FORMAT_S60",IF(AND(C14="STSS58",E14="Historical Default and Loss Performance Data location",ISBLANK(F14)=TRUE,F$3="Public"),"FORMAT_S37",IF(AND(E14="Sponsor LEI",ISBLANK(F14)=TRUE,ISBLANK(F$8)=TRUE),"FORMAT_LEI",IF(AND(E14="Originator LEI",ISBLANK(F14)=TRUE,ISBLANK(F$11)=TRUE),"FORMAT_LEI",IF(OR(T14="EMPTY",P14+1&lt;LEN(F14),AND(G13="{Confirmed/Unconfirmed/N/A}",S14="N/A",F13="N/A",F14&lt;&gt;"")),"FORMAT",IF(OR(AND(E14="Non-ABCP securitisation unique identifier",MID(F14,21,1)&lt;&gt;"N"),AND(E14="ABCP transaction unique identifier",MID(F14,21,1)&lt;&gt;"T"),AND(E14="ABCP programme unique identifier",MID(F14,21,1)&lt;&gt;"P")),"FORMAT_SEC_ID",IF(AND(E14="Underlying exposures classification",F14&lt;&gt;"residential mortgages",F14&lt;&gt;"commercial mortgages",F14&lt;&gt;"credit facilities provided to individuals for personal, family or household consumption purposes",F14&lt;&gt;"credit facilities, including loans and leases, provided to any type of enterprise or corporation",F14&lt;&gt;"auto loans/leases",F14&lt;&gt;"credit-card receivables",F14&lt;&gt;"trade receivables",F14&lt;&gt;"others"),"FORMAT_LIST",IF(AND(E14="Instrument code",LEN(F14)-LEN(SUBSTITUTE(F14,";",""))&lt;&gt;LEN(F13)-LEN(SUBSTITUTE(F13,";",""))),"FORMAT_;",IF(AND(E14="Sponsor country (if multiple countries)",LEN(F14)-LEN(SUBSTITUTE(F14,";",""))&lt;&gt;LEN(F$11)-LEN(SUBSTITUTE(F$11,";",""))),"FORMAT_;",IF(AND(E14="Sponsor country (if multiple countries)",ISBLANK(F14)=FALSE,LEN(F14)-LEN(SUBSTITUTE(F14,";",""))=0),"FORMAT_;",IF(AND(E14="Sponsor country (if multiple countries)",ISBLANK(F14)=TRUE,LEN(F$11)-LEN(SUBSTITUTE(F$11,";",""))&lt;&gt;0),"FORMAT_;",IF(AND(E14="Originator country  (if multiple countries)",LEN(F14)-LEN(SUBSTITUTE(F14,";",""))&lt;&gt;0,ISBLANK(F14)=FALSE,LEN(F14)-LEN(SUBSTITUTE(F14,";",""))&lt;&gt;LEN(F$8)-LEN(SUBSTITUTE(F$8,";",""))),"FORMAT_;",IF(AND(E14="Originator country  (if multiple countries)",ISBLANK(F14)=FALSE,LEN(F14)-LEN(SUBSTITUTE(F14,";",""))=0),"FORMAT_;",IF(AND(E14="Originator country  (if multiple countries)",ISBLANK(F14)=TRUE,LEN(F$8)-LEN(SUBSTITUTE(F$8,";",""))&lt;&gt;0),"FORMAT_;",IF(AND(E14="Original lender country (if multiple countries)",ISBLANK(F14)=FALSE,LEN(F14)-LEN(SUBSTITUTE(F14,";",""))&lt;&gt;0,LEN(F14)-LEN(SUBSTITUTE(F14,";",""))&lt;&gt;LEN(F$14)-LEN(SUBSTITUTE(F$14,";",""))),"FORMAT_;",IF(AND(E14="Original lender country (if multiple countries)",ISBLANK(F14)=TRUE,LEN(F$14)-LEN(SUBSTITUTE(F$14,";",""))&lt;&gt;0),"FORMAT_;",IF(AND(E14="Original lender country (if multiple countries)",ISBLANK(F14)=FALSE,LEN(F14)-LEN(SUBSTITUTE(F14,";",""))=0),"FORMAT_;",IF(OR(AND(E14="Designated Entity LEI",LEN(F14)&lt;&gt;20),AND(G14="{LEI}",LEN(F14)&lt;&gt;0,LEN(F14)&lt;20),AND(G14="{ISIN}",LEN(F14)&lt;&gt;0,LEN(F14)&lt;12),AND(LEN(F14)&lt;&gt;20,E14="Retaining entity LEI",ISBLANK(F14)=FALSE),AND(E14="Instrument ISIN",ISBLANK(F14)=FALSE,LEN(F14)&gt;0,LEN(F14)&lt;11),AND(D14="M",LEFT(G14,4)="{DAT",LEN(F14)&lt;&gt;10)),"FORMAT_LEN",IF(OR(AND(F14&lt;&gt;"",LEFT(G14,4)&lt;&gt;"{TEX",ISNUMBER(SUMPRODUCT(FIND(MID(F14,ROW(INDIRECT("1:"&amp;LEN(F14))),1),W14)))=FALSE),AND(F14&lt;&gt;"",LEFT(G14,4)&lt;&gt;"{TEX",ISERROR(SUMPRODUCT(SEARCH(MID(F14,ROW(INDIRECT("1:"&amp;LEN(TRIM(F14)))),1)," "&amp;W14&amp;CHAR(10)&amp;"""")))=TRUE)),"FORMAT_CHAR",IF(LEFT(G14,4)="{TEX","TEXT","UNK")))))))))))))))))))))))))</f>
        <v>UNK</v>
      </c>
      <c r="V14" s="126" t="b" cm="1">
        <f t="array" aca="1" ref="V14" ca="1">IF(OR(LEN(F14)&gt;P14+1),FALSE,IF(LEFT(G14,5)="{TEXT",TRUE,IF(AND(ISBLANK(F14)=FALSE,G14="{DATE_TEXT-YYYY-MM-DD}",LEN(F14)&lt;&gt;10),FALSE,IF(AND(ISBLANK(F14)=FALSE,ISNUMBER(SUMPRODUCT(SEARCH(MID(F14,ROW(INDIRECT("1:"&amp;LEN(TRIM(F14)))),1)," "&amp;W14&amp;CHAR(10)&amp;"""")))=FALSE),FALSE,TRUE))))</f>
        <v>1</v>
      </c>
      <c r="W14" s="127" t="str">
        <f>IF(G14="{Applicable/N/A}","N/Aplicable",IF(E14="Designated Entity LEI","ABCDEFGHIJKLMNOPQRSTUVWXYZ0123456789",IF(OR(G14="{ISIN}",G14="{LEI}"),";ABCDEFGHIJKLMNOPQRSTUVWXYZ0123456789",IF(G14="{Master Trust/Other}","Master TuOhe",IF(E14="Securitisation type","Privateublc",IF(LEFT(G14,4)="{CA_",Val!B$21,IF(G14="{COUNTRY_EU_LIST}"," ;abcdefghijklmnopqrstuvwxyzABCDEFGHIJKLMNOPQRSTUVWXYZ0123456789",IF(OR(G14="{NOTIFICATION ID}",G14="{SECURITISATION ID}"),Val!B$15,IF(G14="{COUNTRY_EU}"," ;abcdefghijklmnopqrstuvwxyzABCDEFGHIJKLMNOPQRSTUVWXYZ",IF(G14="{Confirmed/Unconfirmed}","ConfirmedUnc",IF(G14="{Confirmed/Unconfirmed/N/A}","Confirmed/UncNA",IF(LEFT(G14,4)="{DAT","0123456789-",IF(LEFT(G14,4)="{Y/N","YN",IF(OR(LEFT(G14,4)="{N/A",LEFT(G14,4)="{LIS",LEFT(G14,4)="{No ",LEFT(G14,4)="{SEC",LEFT(G14,4)="{Mas"),Val!B$20,IF(LEFT(G14,4)="{TEX",Val!B$21,IF(LEFT(G14,4)="{ALP",Val!B$20,IF(LEFT(G14,4)="{COU",Val!B$20)))))))))))))))))</f>
        <v>;ABCDEFGHIJKLMNOPQRSTUVWXYZ0123456789</v>
      </c>
      <c r="X14" s="132"/>
      <c r="Y14" s="132"/>
      <c r="Z14" s="132"/>
      <c r="AA14" s="132"/>
      <c r="AB14" s="134"/>
      <c r="AC14" s="123" t="s">
        <v>1073</v>
      </c>
      <c r="AD14" s="132"/>
      <c r="AE14" s="132"/>
      <c r="AF14" s="132"/>
      <c r="AG14" s="129" t="s">
        <v>712</v>
      </c>
      <c r="AH14" s="132"/>
      <c r="AI14" s="117"/>
      <c r="AJ14" s="132"/>
      <c r="AK14" s="75"/>
    </row>
    <row r="15" spans="1:37" s="2" customFormat="1" ht="187.2" x14ac:dyDescent="0.3">
      <c r="A15" s="15" t="s">
        <v>1162</v>
      </c>
      <c r="B15" s="16" t="s">
        <v>95</v>
      </c>
      <c r="C15" s="24" t="s">
        <v>78</v>
      </c>
      <c r="D15" s="25" t="s">
        <v>46</v>
      </c>
      <c r="E15" s="26" t="s">
        <v>96</v>
      </c>
      <c r="F15" s="63"/>
      <c r="G15" s="109" t="s">
        <v>1108</v>
      </c>
      <c r="H15" s="43" t="s">
        <v>97</v>
      </c>
      <c r="I15" s="88" t="s">
        <v>1357</v>
      </c>
      <c r="J15" s="155" t="s">
        <v>81</v>
      </c>
      <c r="K15" s="143" t="s">
        <v>82</v>
      </c>
      <c r="L15" s="143" t="s">
        <v>83</v>
      </c>
      <c r="M15" s="143" t="s">
        <v>50</v>
      </c>
      <c r="N15" s="145" t="s">
        <v>49</v>
      </c>
      <c r="O15" s="126">
        <f t="shared" ca="1" si="1"/>
        <v>1</v>
      </c>
      <c r="P15" s="126">
        <v>50</v>
      </c>
      <c r="Q15" s="127" t="str">
        <f ca="1">IF(AND(E15="Last notification date",MONTH(TODAY())&gt;9,DAY(TODAY())&gt;9),YEAR(TODAY())&amp;"-"&amp;MONTH(TODAY())&amp;"-"&amp;DAY(TODAY()),IF(AND(E15="Last notification date",MONTH(TODAY())&lt;9,DAY(TODAY())&lt;10),YEAR(TODAY())&amp;"-0"&amp;MONTH(TODAY())&amp;"-0"&amp;DAY(TODAY()),IF(AND(E15="Last notification date",MONTH(TODAY())&gt;9,DAY(TODAY())&lt;10),YEAR(TODAY())&amp;"-"&amp;MONTH(TODAY())&amp;"-0"&amp;DAY(TODAY()),IF(AND(E15="Last notification date",MONTH(TODAY())&lt;10,DAY(TODAY())&gt;9),YEAR(TODAY())&amp;"-0"&amp;MONTH(TODAY())&amp;"-"&amp;DAY(TODAY()),IF(LEFT(G15,4)="{SEC","SEC ID",IF(LEFT(G15,4)="{DAT","DATE",IF(LEFT(G15,4)="{TEX",Val!B$21,IF(LEFT(G15,4)="{ALP",Val!B$20,IF(LEFT(G15,4)="{COU",Val!B$20,IF(OR(LEFT(G15,4)="{ISI",LEFT(G15,4)="{LEI"),Val!B$17,IF(OR(LEFT(G15,4)="{CA_",LEFT(G15,4)="{Mas",LEFT(G15,4)="{Y/N",LEFT(G15,4)="{No ",LEFT(G15,4)="{N/A",LEFT(G15,4)="{Con",LEFT(G15,4)="{LIS"),"LIST","")))))))))))</f>
        <v xml:space="preserve"> !"#$%&amp;'()*+,-./0123456789:;&lt;=&gt;?@ABCDEFGHIJKLMNOPQRSTUVWXYZ[\]^_`abcdefghijklmnopqrstuvwxyz{|}</v>
      </c>
      <c r="R15" s="126">
        <f t="shared" si="2"/>
        <v>0</v>
      </c>
      <c r="S15" s="128" t="str">
        <f t="shared" si="3"/>
        <v/>
      </c>
      <c r="T15" s="126" t="str">
        <f t="shared" si="4"/>
        <v>BLANK</v>
      </c>
      <c r="U15" s="126" t="str" cm="1">
        <f t="array" aca="1" ref="U15" ca="1">IF(AND(E15="Payment exemption explanation",ISBLANK(F15)=FALSE,F$77="Confirmed"),"FORMAT",IF(AND(E15="Historical Default and Loss Performance Data location",F$3="Public",ISBLANK(F15)=TRUE),"FORMAT",IF(AND(E14="Subject to severe clawback",F14="Y",ISBLANK(F15)=TRUE),"FORMAT",IF(AND(E14="Subject to severe clawback",F14="N",ISBLANK(F15)=FALSE),"FORMAT",IF(AND(OR(E15="Credit granting criteria supervision comment",E15="Credit granting criteria compliance comment"),ISBLANK(F15)=FALSE,OR(AND(F$34="N",E410="Originator (or original lender) is not a Credit institution"),AND(F$37="N",E$37="Originator (or original lender) is not a Credit institution"))),"FORMAT_S17",IF(AND(C15="STSS60",E15="Location of Liability cash flow model",ISBLANK(F15)=TRUE,F$3="Public"),"FORMAT_S60",IF(AND(C15="STSS58",E15="Historical Default and Loss Performance Data location",ISBLANK(F15)=TRUE,F$3="Public"),"FORMAT_S37",IF(AND(E15="Sponsor LEI",ISBLANK(F15)=TRUE,ISBLANK(F$8)=TRUE),"FORMAT_LEI",IF(AND(E15="Originator LEI",ISBLANK(F15)=TRUE,ISBLANK(F$11)=TRUE),"FORMAT_LEI",IF(OR(T15="EMPTY",P15+1&lt;LEN(F15),AND(G14="{Confirmed/Unconfirmed/N/A}",S15="N/A",F14="N/A",F15&lt;&gt;"")),"FORMAT",IF(OR(AND(E15="Non-ABCP securitisation unique identifier",MID(F15,21,1)&lt;&gt;"N"),AND(E15="ABCP transaction unique identifier",MID(F15,21,1)&lt;&gt;"T"),AND(E15="ABCP programme unique identifier",MID(F15,21,1)&lt;&gt;"P")),"FORMAT_SEC_ID",IF(AND(E15="Underlying exposures classification",F15&lt;&gt;"residential mortgages",F15&lt;&gt;"commercial mortgages",F15&lt;&gt;"credit facilities provided to individuals for personal, family or household consumption purposes",F15&lt;&gt;"credit facilities, including loans and leases, provided to any type of enterprise or corporation",F15&lt;&gt;"auto loans/leases",F15&lt;&gt;"credit-card receivables",F15&lt;&gt;"trade receivables",F15&lt;&gt;"others"),"FORMAT_LIST",IF(AND(E15="Instrument code",LEN(F15)-LEN(SUBSTITUTE(F15,";",""))&lt;&gt;LEN(F14)-LEN(SUBSTITUTE(F14,";",""))),"FORMAT_;",IF(AND(E15="Sponsor country (if multiple countries)",LEN(F15)-LEN(SUBSTITUTE(F15,";",""))&lt;&gt;LEN(F$11)-LEN(SUBSTITUTE(F$11,";",""))),"FORMAT_;",IF(AND(E15="Sponsor country (if multiple countries)",ISBLANK(F15)=FALSE,LEN(F15)-LEN(SUBSTITUTE(F15,";",""))=0),"FORMAT_;",IF(AND(E15="Sponsor country (if multiple countries)",ISBLANK(F15)=TRUE,LEN(F$11)-LEN(SUBSTITUTE(F$11,";",""))&lt;&gt;0),"FORMAT_;",IF(AND(E15="Originator country  (if multiple countries)",LEN(F15)-LEN(SUBSTITUTE(F15,";",""))&lt;&gt;0,ISBLANK(F15)=FALSE,LEN(F15)-LEN(SUBSTITUTE(F15,";",""))&lt;&gt;LEN(F$8)-LEN(SUBSTITUTE(F$8,";",""))),"FORMAT_;",IF(AND(E15="Originator country  (if multiple countries)",ISBLANK(F15)=FALSE,LEN(F15)-LEN(SUBSTITUTE(F15,";",""))=0),"FORMAT_;",IF(AND(E15="Originator country  (if multiple countries)",ISBLANK(F15)=TRUE,LEN(F$8)-LEN(SUBSTITUTE(F$8,";",""))&lt;&gt;0),"FORMAT_;",IF(AND(E15="Original lender country (if multiple countries)",ISBLANK(F15)=FALSE,LEN(F15)-LEN(SUBSTITUTE(F15,";",""))&lt;&gt;0,LEN(F15)-LEN(SUBSTITUTE(F15,";",""))&lt;&gt;LEN(F$14)-LEN(SUBSTITUTE(F$14,";",""))),"FORMAT_;",IF(AND(E15="Original lender country (if multiple countries)",ISBLANK(F15)=TRUE,LEN(F$14)-LEN(SUBSTITUTE(F$14,";",""))&lt;&gt;0),"FORMAT_;",IF(AND(E15="Original lender country (if multiple countries)",ISBLANK(F15)=FALSE,LEN(F15)-LEN(SUBSTITUTE(F15,";",""))=0),"FORMAT_;",IF(OR(AND(E15="Designated Entity LEI",LEN(F15)&lt;&gt;20),AND(G15="{LEI}",LEN(F15)&lt;&gt;0,LEN(F15)&lt;20),AND(G15="{ISIN}",LEN(F15)&lt;&gt;0,LEN(F15)&lt;12),AND(LEN(F15)&lt;&gt;20,E15="Retaining entity LEI",ISBLANK(F15)=FALSE),AND(E15="Instrument ISIN",ISBLANK(F15)=FALSE,LEN(F15)&gt;0,LEN(F15)&lt;11),AND(D15="M",LEFT(G15,4)="{DAT",LEN(F15)&lt;&gt;10)),"FORMAT_LEN",IF(OR(AND(F15&lt;&gt;"",LEFT(G15,4)&lt;&gt;"{TEX",ISNUMBER(SUMPRODUCT(FIND(MID(F15,ROW(INDIRECT("1:"&amp;LEN(F15))),1),W15)))=FALSE),AND(F15&lt;&gt;"",LEFT(G15,4)&lt;&gt;"{TEX",ISERROR(SUMPRODUCT(SEARCH(MID(F15,ROW(INDIRECT("1:"&amp;LEN(TRIM(F15)))),1)," "&amp;W15&amp;CHAR(10)&amp;"""")))=TRUE)),"FORMAT_CHAR",IF(LEFT(G15,4)="{TEX","TEXT","UNK")))))))))))))))))))))))))</f>
        <v>UNK</v>
      </c>
      <c r="V15" s="126" t="b" cm="1">
        <f t="array" aca="1" ref="V15" ca="1">IF(OR(LEN(F15)&gt;P15+1),FALSE,IF(LEFT(G15,5)="{TEXT",TRUE,IF(AND(ISBLANK(F15)=FALSE,G15="{DATE_TEXT-YYYY-MM-DD}",LEN(F15)&lt;&gt;10),FALSE,IF(AND(ISBLANK(F15)=FALSE,ISNUMBER(SUMPRODUCT(SEARCH(MID(F15,ROW(INDIRECT("1:"&amp;LEN(TRIM(F15)))),1)," "&amp;W15&amp;CHAR(10)&amp;"""")))=FALSE),FALSE,TRUE))))</f>
        <v>1</v>
      </c>
      <c r="W15" s="127" t="str">
        <f>IF(G15="{Applicable/N/A}","N/Aplicable",IF(E15="Designated Entity LEI","ABCDEFGHIJKLMNOPQRSTUVWXYZ0123456789",IF(OR(G15="{ISIN}",G15="{LEI}"),";ABCDEFGHIJKLMNOPQRSTUVWXYZ0123456789",IF(G15="{Master Trust/Other}","Master TuOhe",IF(E15="Securitisation type","Privateublc",IF(LEFT(G15,4)="{CA_",Val!B$21,IF(G15="{COUNTRY_EU_LIST}"," ;abcdefghijklmnopqrstuvwxyzABCDEFGHIJKLMNOPQRSTUVWXYZ0123456789",IF(OR(G15="{NOTIFICATION ID}",G15="{SECURITISATION ID}"),Val!B$15,IF(G15="{COUNTRY_EU}"," ;abcdefghijklmnopqrstuvwxyzABCDEFGHIJKLMNOPQRSTUVWXYZ",IF(G15="{Confirmed/Unconfirmed}","ConfirmedUnc",IF(G15="{Confirmed/Unconfirmed/N/A}","Confirmed/UncNA",IF(LEFT(G15,4)="{DAT","0123456789-",IF(LEFT(G15,4)="{Y/N","YN",IF(OR(LEFT(G15,4)="{N/A",LEFT(G15,4)="{LIS",LEFT(G15,4)="{No ",LEFT(G15,4)="{SEC",LEFT(G15,4)="{Mas"),Val!B$20,IF(LEFT(G15,4)="{TEX",Val!B$21,IF(LEFT(G15,4)="{ALP",Val!B$20,IF(LEFT(G15,4)="{COU",Val!B$20)))))))))))))))))</f>
        <v xml:space="preserve"> !"#$%&amp;'()*+,-./0123456789:;&lt;=&gt;?@ABCDEFGHIJKLMNOPQRSTUVWXYZ[\]^_`abcdefghijklmnopqrstuvwxyz{|}</v>
      </c>
      <c r="X15" s="132"/>
      <c r="Y15" s="132"/>
      <c r="Z15" s="132"/>
      <c r="AA15" s="132"/>
      <c r="AB15" s="134"/>
      <c r="AC15" s="123" t="s">
        <v>1091</v>
      </c>
      <c r="AD15" s="132"/>
      <c r="AE15" s="132"/>
      <c r="AF15" s="132"/>
      <c r="AG15" s="129" t="s">
        <v>716</v>
      </c>
      <c r="AH15" s="132"/>
      <c r="AI15" s="117"/>
      <c r="AJ15" s="132"/>
      <c r="AK15" s="75"/>
    </row>
    <row r="16" spans="1:37" s="2" customFormat="1" ht="216" x14ac:dyDescent="0.3">
      <c r="A16" s="15" t="s">
        <v>1163</v>
      </c>
      <c r="B16" s="16" t="s">
        <v>95</v>
      </c>
      <c r="C16" s="17" t="s">
        <v>78</v>
      </c>
      <c r="D16" s="18" t="s">
        <v>62</v>
      </c>
      <c r="E16" s="23" t="s">
        <v>98</v>
      </c>
      <c r="F16" s="61"/>
      <c r="G16" s="108" t="s">
        <v>1109</v>
      </c>
      <c r="H16" s="43" t="s">
        <v>97</v>
      </c>
      <c r="I16" s="88" t="s">
        <v>1436</v>
      </c>
      <c r="J16" s="169"/>
      <c r="K16" s="150"/>
      <c r="L16" s="150"/>
      <c r="M16" s="150"/>
      <c r="N16" s="149"/>
      <c r="O16" s="126">
        <f t="shared" ca="1" si="1"/>
        <v>1</v>
      </c>
      <c r="P16" s="126">
        <v>10000</v>
      </c>
      <c r="Q16" s="127" t="str">
        <f ca="1">IF(AND(E16="Last notification date",MONTH(TODAY())&gt;9,DAY(TODAY())&gt;9),YEAR(TODAY())&amp;"-"&amp;MONTH(TODAY())&amp;"-"&amp;DAY(TODAY()),IF(AND(E16="Last notification date",MONTH(TODAY())&lt;9,DAY(TODAY())&lt;10),YEAR(TODAY())&amp;"-0"&amp;MONTH(TODAY())&amp;"-0"&amp;DAY(TODAY()),IF(AND(E16="Last notification date",MONTH(TODAY())&gt;9,DAY(TODAY())&lt;10),YEAR(TODAY())&amp;"-"&amp;MONTH(TODAY())&amp;"-0"&amp;DAY(TODAY()),IF(AND(E16="Last notification date",MONTH(TODAY())&lt;10,DAY(TODAY())&gt;9),YEAR(TODAY())&amp;"-0"&amp;MONTH(TODAY())&amp;"-"&amp;DAY(TODAY()),IF(LEFT(G16,4)="{SEC","SEC ID",IF(LEFT(G16,4)="{DAT","DATE",IF(LEFT(G16,4)="{TEX",Val!B$21,IF(LEFT(G16,4)="{ALP",Val!B$20,IF(LEFT(G16,4)="{COU",Val!B$20,IF(OR(LEFT(G16,4)="{ISI",LEFT(G16,4)="{LEI"),Val!B$17,IF(OR(LEFT(G16,4)="{CA_",LEFT(G16,4)="{Mas",LEFT(G16,4)="{Y/N",LEFT(G16,4)="{No ",LEFT(G16,4)="{N/A",LEFT(G16,4)="{Con",LEFT(G16,4)="{LIS"),"LIST","")))))))))))</f>
        <v xml:space="preserve"> !"#$%&amp;'()*+,-./0123456789:;&lt;=&gt;?@ABCDEFGHIJKLMNOPQRSTUVWXYZ[\]^_`abcdefghijklmnopqrstuvwxyz{|}</v>
      </c>
      <c r="R16" s="126">
        <f t="shared" si="2"/>
        <v>0</v>
      </c>
      <c r="S16" s="128" t="str">
        <f t="shared" si="3"/>
        <v/>
      </c>
      <c r="T16" s="126" t="str">
        <f t="shared" si="4"/>
        <v>BLANK</v>
      </c>
      <c r="U16" s="126" t="str" cm="1">
        <f t="array" aca="1" ref="U16" ca="1">IF(AND(E16="Payment exemption explanation",ISBLANK(F16)=FALSE,F$77="Confirmed"),"FORMAT",IF(AND(E16="Historical Default and Loss Performance Data location",F$3="Public",ISBLANK(F16)=TRUE),"FORMAT",IF(AND(E15="Subject to severe clawback",F15="Y",ISBLANK(F16)=TRUE),"FORMAT",IF(AND(E15="Subject to severe clawback",F15="N",ISBLANK(F16)=FALSE),"FORMAT",IF(AND(OR(E16="Credit granting criteria supervision comment",E16="Credit granting criteria compliance comment"),ISBLANK(F16)=FALSE,OR(AND(F$34="N",E411="Originator (or original lender) is not a Credit institution"),AND(F$37="N",E$37="Originator (or original lender) is not a Credit institution"))),"FORMAT_S17",IF(AND(C16="STSS60",E16="Location of Liability cash flow model",ISBLANK(F16)=TRUE,F$3="Public"),"FORMAT_S60",IF(AND(C16="STSS58",E16="Historical Default and Loss Performance Data location",ISBLANK(F16)=TRUE,F$3="Public"),"FORMAT_S37",IF(AND(E16="Sponsor LEI",ISBLANK(F16)=TRUE,ISBLANK(F$8)=TRUE),"FORMAT_LEI",IF(AND(E16="Originator LEI",ISBLANK(F16)=TRUE,ISBLANK(F$11)=TRUE),"FORMAT_LEI",IF(OR(T16="EMPTY",P16+1&lt;LEN(F16),AND(G15="{Confirmed/Unconfirmed/N/A}",S16="N/A",F15="N/A",F16&lt;&gt;"")),"FORMAT",IF(OR(AND(E16="Non-ABCP securitisation unique identifier",MID(F16,21,1)&lt;&gt;"N"),AND(E16="ABCP transaction unique identifier",MID(F16,21,1)&lt;&gt;"T"),AND(E16="ABCP programme unique identifier",MID(F16,21,1)&lt;&gt;"P")),"FORMAT_SEC_ID",IF(AND(E16="Underlying exposures classification",F16&lt;&gt;"residential mortgages",F16&lt;&gt;"commercial mortgages",F16&lt;&gt;"credit facilities provided to individuals for personal, family or household consumption purposes",F16&lt;&gt;"credit facilities, including loans and leases, provided to any type of enterprise or corporation",F16&lt;&gt;"auto loans/leases",F16&lt;&gt;"credit-card receivables",F16&lt;&gt;"trade receivables",F16&lt;&gt;"others"),"FORMAT_LIST",IF(AND(E16="Instrument code",LEN(F16)-LEN(SUBSTITUTE(F16,";",""))&lt;&gt;LEN(F15)-LEN(SUBSTITUTE(F15,";",""))),"FORMAT_;",IF(AND(E16="Sponsor country (if multiple countries)",LEN(F16)-LEN(SUBSTITUTE(F16,";",""))&lt;&gt;LEN(F$11)-LEN(SUBSTITUTE(F$11,";",""))),"FORMAT_;",IF(AND(E16="Sponsor country (if multiple countries)",ISBLANK(F16)=FALSE,LEN(F16)-LEN(SUBSTITUTE(F16,";",""))=0),"FORMAT_;",IF(AND(E16="Sponsor country (if multiple countries)",ISBLANK(F16)=TRUE,LEN(F$11)-LEN(SUBSTITUTE(F$11,";",""))&lt;&gt;0),"FORMAT_;",IF(AND(E16="Originator country  (if multiple countries)",LEN(F16)-LEN(SUBSTITUTE(F16,";",""))&lt;&gt;0,ISBLANK(F16)=FALSE,LEN(F16)-LEN(SUBSTITUTE(F16,";",""))&lt;&gt;LEN(F$8)-LEN(SUBSTITUTE(F$8,";",""))),"FORMAT_;",IF(AND(E16="Originator country  (if multiple countries)",ISBLANK(F16)=FALSE,LEN(F16)-LEN(SUBSTITUTE(F16,";",""))=0),"FORMAT_;",IF(AND(E16="Originator country  (if multiple countries)",ISBLANK(F16)=TRUE,LEN(F$8)-LEN(SUBSTITUTE(F$8,";",""))&lt;&gt;0),"FORMAT_;",IF(AND(E16="Original lender country (if multiple countries)",ISBLANK(F16)=FALSE,LEN(F16)-LEN(SUBSTITUTE(F16,";",""))&lt;&gt;0,LEN(F16)-LEN(SUBSTITUTE(F16,";",""))&lt;&gt;LEN(F$14)-LEN(SUBSTITUTE(F$14,";",""))),"FORMAT_;",IF(AND(E16="Original lender country (if multiple countries)",ISBLANK(F16)=TRUE,LEN(F$14)-LEN(SUBSTITUTE(F$14,";",""))&lt;&gt;0),"FORMAT_;",IF(AND(E16="Original lender country (if multiple countries)",ISBLANK(F16)=FALSE,LEN(F16)-LEN(SUBSTITUTE(F16,";",""))=0),"FORMAT_;",IF(OR(AND(E16="Designated Entity LEI",LEN(F16)&lt;&gt;20),AND(G16="{LEI}",LEN(F16)&lt;&gt;0,LEN(F16)&lt;20),AND(G16="{ISIN}",LEN(F16)&lt;&gt;0,LEN(F16)&lt;12),AND(LEN(F16)&lt;&gt;20,E16="Retaining entity LEI",ISBLANK(F16)=FALSE),AND(E16="Instrument ISIN",ISBLANK(F16)=FALSE,LEN(F16)&gt;0,LEN(F16)&lt;11),AND(D16="M",LEFT(G16,4)="{DAT",LEN(F16)&lt;&gt;10)),"FORMAT_LEN",IF(OR(AND(F16&lt;&gt;"",LEFT(G16,4)&lt;&gt;"{TEX",ISNUMBER(SUMPRODUCT(FIND(MID(F16,ROW(INDIRECT("1:"&amp;LEN(F16))),1),W16)))=FALSE),AND(F16&lt;&gt;"",LEFT(G16,4)&lt;&gt;"{TEX",ISERROR(SUMPRODUCT(SEARCH(MID(F16,ROW(INDIRECT("1:"&amp;LEN(TRIM(F16)))),1)," "&amp;W16&amp;CHAR(10)&amp;"""")))=TRUE)),"FORMAT_CHAR",IF(LEFT(G16,4)="{TEX","TEXT","UNK")))))))))))))))))))))))))</f>
        <v>UNK</v>
      </c>
      <c r="V16" s="126" t="b" cm="1">
        <f t="array" aca="1" ref="V16" ca="1">IF(OR(LEN(F16)&gt;P16+1),FALSE,IF(LEFT(G16,5)="{TEXT",TRUE,IF(AND(ISBLANK(F16)=FALSE,G16="{DATE_TEXT-YYYY-MM-DD}",LEN(F16)&lt;&gt;10),FALSE,IF(AND(ISBLANK(F16)=FALSE,ISNUMBER(SUMPRODUCT(SEARCH(MID(F16,ROW(INDIRECT("1:"&amp;LEN(TRIM(F16)))),1)," "&amp;W16&amp;CHAR(10)&amp;"""")))=FALSE),FALSE,TRUE))))</f>
        <v>1</v>
      </c>
      <c r="W16" s="127" t="str">
        <f>IF(G16="{Applicable/N/A}","N/Aplicable",IF(E16="Designated Entity LEI","ABCDEFGHIJKLMNOPQRSTUVWXYZ0123456789",IF(OR(G16="{ISIN}",G16="{LEI}"),";ABCDEFGHIJKLMNOPQRSTUVWXYZ0123456789",IF(G16="{Master Trust/Other}","Master TuOhe",IF(E16="Securitisation type","Privateublc",IF(LEFT(G16,4)="{CA_",Val!B$21,IF(G16="{COUNTRY_EU_LIST}"," ;abcdefghijklmnopqrstuvwxyzABCDEFGHIJKLMNOPQRSTUVWXYZ0123456789",IF(OR(G16="{NOTIFICATION ID}",G16="{SECURITISATION ID}"),Val!B$15,IF(G16="{COUNTRY_EU}"," ;abcdefghijklmnopqrstuvwxyzABCDEFGHIJKLMNOPQRSTUVWXYZ",IF(G16="{Confirmed/Unconfirmed}","ConfirmedUnc",IF(G16="{Confirmed/Unconfirmed/N/A}","Confirmed/UncNA",IF(LEFT(G16,4)="{DAT","0123456789-",IF(LEFT(G16,4)="{Y/N","YN",IF(OR(LEFT(G16,4)="{N/A",LEFT(G16,4)="{LIS",LEFT(G16,4)="{No ",LEFT(G16,4)="{SEC",LEFT(G16,4)="{Mas"),Val!B$20,IF(LEFT(G16,4)="{TEX",Val!B$21,IF(LEFT(G16,4)="{ALP",Val!B$20,IF(LEFT(G16,4)="{COU",Val!B$20)))))))))))))))))</f>
        <v xml:space="preserve"> !"#$%&amp;'()*+,-./0123456789:;&lt;=&gt;?@ABCDEFGHIJKLMNOPQRSTUVWXYZ[\]^_`abcdefghijklmnopqrstuvwxyz{|}</v>
      </c>
      <c r="X16" s="132"/>
      <c r="Y16" s="132"/>
      <c r="Z16" s="132"/>
      <c r="AA16" s="132"/>
      <c r="AB16" s="134"/>
      <c r="AC16" s="123" t="s">
        <v>1092</v>
      </c>
      <c r="AD16" s="132"/>
      <c r="AE16" s="132"/>
      <c r="AF16" s="132"/>
      <c r="AG16" s="129" t="s">
        <v>720</v>
      </c>
      <c r="AH16" s="132"/>
      <c r="AI16" s="117"/>
      <c r="AJ16" s="132"/>
      <c r="AK16" s="75"/>
    </row>
    <row r="17" spans="1:37" s="2" customFormat="1" ht="100.8" x14ac:dyDescent="0.3">
      <c r="A17" s="15" t="s">
        <v>1164</v>
      </c>
      <c r="B17" s="16" t="s">
        <v>99</v>
      </c>
      <c r="C17" s="24" t="s">
        <v>78</v>
      </c>
      <c r="D17" s="25" t="s">
        <v>46</v>
      </c>
      <c r="E17" s="26" t="s">
        <v>100</v>
      </c>
      <c r="F17" s="63" t="s">
        <v>736</v>
      </c>
      <c r="G17" s="109" t="s">
        <v>1106</v>
      </c>
      <c r="H17" s="43" t="s">
        <v>101</v>
      </c>
      <c r="I17" s="88" t="s">
        <v>1359</v>
      </c>
      <c r="J17" s="155" t="s">
        <v>81</v>
      </c>
      <c r="K17" s="143" t="s">
        <v>82</v>
      </c>
      <c r="L17" s="143" t="s">
        <v>83</v>
      </c>
      <c r="M17" s="143" t="s">
        <v>50</v>
      </c>
      <c r="N17" s="145" t="s">
        <v>49</v>
      </c>
      <c r="O17" s="126">
        <f t="shared" ca="1" si="1"/>
        <v>1</v>
      </c>
      <c r="P17" s="126">
        <v>50</v>
      </c>
      <c r="Q17" s="127" t="str">
        <f ca="1">IF(AND(E17="Last notification date",MONTH(TODAY())&gt;9,DAY(TODAY())&gt;9),YEAR(TODAY())&amp;"-"&amp;MONTH(TODAY())&amp;"-"&amp;DAY(TODAY()),IF(AND(E17="Last notification date",MONTH(TODAY())&lt;9,DAY(TODAY())&lt;10),YEAR(TODAY())&amp;"-0"&amp;MONTH(TODAY())&amp;"-0"&amp;DAY(TODAY()),IF(AND(E17="Last notification date",MONTH(TODAY())&gt;9,DAY(TODAY())&lt;10),YEAR(TODAY())&amp;"-"&amp;MONTH(TODAY())&amp;"-0"&amp;DAY(TODAY()),IF(AND(E17="Last notification date",MONTH(TODAY())&lt;10,DAY(TODAY())&gt;9),YEAR(TODAY())&amp;"-0"&amp;MONTH(TODAY())&amp;"-"&amp;DAY(TODAY()),IF(LEFT(G17,4)="{SEC","SEC ID",IF(LEFT(G17,4)="{DAT","DATE",IF(LEFT(G17,4)="{TEX",Val!B$21,IF(LEFT(G17,4)="{ALP",Val!B$20,IF(LEFT(G17,4)="{COU",Val!B$20,IF(OR(LEFT(G17,4)="{ISI",LEFT(G17,4)="{LEI"),Val!B$17,IF(OR(LEFT(G17,4)="{CA_",LEFT(G17,4)="{Mas",LEFT(G17,4)="{Y/N",LEFT(G17,4)="{No ",LEFT(G17,4)="{N/A",LEFT(G17,4)="{Con",LEFT(G17,4)="{LIS"),"LIST","")))))))))))</f>
        <v xml:space="preserve"> !"#$%&amp;'()*+,-./0123456789:;&lt;=&gt;?@ABCDEFGHIJKLMNOPQRSTUVWXYZ[\]^_`abcdefghijklmnopqrstuvwxyz{|}</v>
      </c>
      <c r="R17" s="126">
        <f t="shared" si="2"/>
        <v>10</v>
      </c>
      <c r="S17" s="128" t="str">
        <f t="shared" si="3"/>
        <v/>
      </c>
      <c r="T17" s="126" t="str">
        <f t="shared" si="4"/>
        <v>UNK</v>
      </c>
      <c r="U17" s="126" t="str" cm="1">
        <f t="array" aca="1" ref="U17" ca="1">IF(AND(E17="Payment exemption explanation",ISBLANK(F17)=FALSE,F$77="Confirmed"),"FORMAT",IF(AND(E17="Historical Default and Loss Performance Data location",F$3="Public",ISBLANK(F17)=TRUE),"FORMAT",IF(AND(E16="Subject to severe clawback",F16="Y",ISBLANK(F17)=TRUE),"FORMAT",IF(AND(E16="Subject to severe clawback",F16="N",ISBLANK(F17)=FALSE),"FORMAT",IF(AND(OR(E17="Credit granting criteria supervision comment",E17="Credit granting criteria compliance comment"),ISBLANK(F17)=FALSE,OR(AND(F$34="N",E412="Originator (or original lender) is not a Credit institution"),AND(F$37="N",E$37="Originator (or original lender) is not a Credit institution"))),"FORMAT_S17",IF(AND(C17="STSS60",E17="Location of Liability cash flow model",ISBLANK(F17)=TRUE,F$3="Public"),"FORMAT_S60",IF(AND(C17="STSS58",E17="Historical Default and Loss Performance Data location",ISBLANK(F17)=TRUE,F$3="Public"),"FORMAT_S37",IF(AND(E17="Sponsor LEI",ISBLANK(F17)=TRUE,ISBLANK(F$8)=TRUE),"FORMAT_LEI",IF(AND(E17="Originator LEI",ISBLANK(F17)=TRUE,ISBLANK(F$11)=TRUE),"FORMAT_LEI",IF(OR(T17="EMPTY",P17+1&lt;LEN(F17),AND(G16="{Confirmed/Unconfirmed/N/A}",S17="N/A",F16="N/A",F17&lt;&gt;"")),"FORMAT",IF(OR(AND(E17="Non-ABCP securitisation unique identifier",MID(F17,21,1)&lt;&gt;"N"),AND(E17="ABCP transaction unique identifier",MID(F17,21,1)&lt;&gt;"T"),AND(E17="ABCP programme unique identifier",MID(F17,21,1)&lt;&gt;"P")),"FORMAT_SEC_ID",IF(AND(E17="Underlying exposures classification",F17&lt;&gt;"residential mortgages",F17&lt;&gt;"commercial mortgages",F17&lt;&gt;"credit facilities provided to individuals for personal, family or household consumption purposes",F17&lt;&gt;"credit facilities, including loans and leases, provided to any type of enterprise or corporation",F17&lt;&gt;"auto loans/leases",F17&lt;&gt;"credit-card receivables",F17&lt;&gt;"trade receivables",F17&lt;&gt;"others"),"FORMAT_LIST",IF(AND(E17="Instrument code",LEN(F17)-LEN(SUBSTITUTE(F17,";",""))&lt;&gt;LEN(F16)-LEN(SUBSTITUTE(F16,";",""))),"FORMAT_;",IF(AND(E17="Sponsor country (if multiple countries)",LEN(F17)-LEN(SUBSTITUTE(F17,";",""))&lt;&gt;LEN(F$11)-LEN(SUBSTITUTE(F$11,";",""))),"FORMAT_;",IF(AND(E17="Sponsor country (if multiple countries)",ISBLANK(F17)=FALSE,LEN(F17)-LEN(SUBSTITUTE(F17,";",""))=0),"FORMAT_;",IF(AND(E17="Sponsor country (if multiple countries)",ISBLANK(F17)=TRUE,LEN(F$11)-LEN(SUBSTITUTE(F$11,";",""))&lt;&gt;0),"FORMAT_;",IF(AND(E17="Originator country  (if multiple countries)",LEN(F17)-LEN(SUBSTITUTE(F17,";",""))&lt;&gt;0,ISBLANK(F17)=FALSE,LEN(F17)-LEN(SUBSTITUTE(F17,";",""))&lt;&gt;LEN(F$8)-LEN(SUBSTITUTE(F$8,";",""))),"FORMAT_;",IF(AND(E17="Originator country  (if multiple countries)",ISBLANK(F17)=FALSE,LEN(F17)-LEN(SUBSTITUTE(F17,";",""))=0),"FORMAT_;",IF(AND(E17="Originator country  (if multiple countries)",ISBLANK(F17)=TRUE,LEN(F$8)-LEN(SUBSTITUTE(F$8,";",""))&lt;&gt;0),"FORMAT_;",IF(AND(E17="Original lender country (if multiple countries)",ISBLANK(F17)=FALSE,LEN(F17)-LEN(SUBSTITUTE(F17,";",""))&lt;&gt;0,LEN(F17)-LEN(SUBSTITUTE(F17,";",""))&lt;&gt;LEN(F$14)-LEN(SUBSTITUTE(F$14,";",""))),"FORMAT_;",IF(AND(E17="Original lender country (if multiple countries)",ISBLANK(F17)=TRUE,LEN(F$14)-LEN(SUBSTITUTE(F$14,";",""))&lt;&gt;0),"FORMAT_;",IF(AND(E17="Original lender country (if multiple countries)",ISBLANK(F17)=FALSE,LEN(F17)-LEN(SUBSTITUTE(F17,";",""))=0),"FORMAT_;",IF(OR(AND(E17="Designated Entity LEI",LEN(F17)&lt;&gt;20),AND(G17="{LEI}",LEN(F17)&lt;&gt;0,LEN(F17)&lt;20),AND(G17="{ISIN}",LEN(F17)&lt;&gt;0,LEN(F17)&lt;12),AND(LEN(F17)&lt;&gt;20,E17="Retaining entity LEI",ISBLANK(F17)=FALSE),AND(E17="Instrument ISIN",ISBLANK(F17)=FALSE,LEN(F17)&gt;0,LEN(F17)&lt;11),AND(D17="M",LEFT(G17,4)="{DAT",LEN(F17)&lt;&gt;10)),"FORMAT_LEN",IF(OR(AND(F17&lt;&gt;"",LEFT(G17,4)&lt;&gt;"{TEX",ISNUMBER(SUMPRODUCT(FIND(MID(F17,ROW(INDIRECT("1:"&amp;LEN(F17))),1),W17)))=FALSE),AND(F17&lt;&gt;"",LEFT(G17,4)&lt;&gt;"{TEX",ISERROR(SUMPRODUCT(SEARCH(MID(F17,ROW(INDIRECT("1:"&amp;LEN(TRIM(F17)))),1)," "&amp;W17&amp;CHAR(10)&amp;"""")))=TRUE)),"FORMAT_CHAR",IF(LEFT(G17,4)="{TEX","TEXT","UNK")))))))))))))))))))))))))</f>
        <v>UNK</v>
      </c>
      <c r="V17" s="126" t="b" cm="1">
        <f t="array" aca="1" ref="V17" ca="1">IF(OR(LEN(F17)&gt;P17+1),FALSE,IF(LEFT(G17,5)="{TEXT",TRUE,IF(AND(ISBLANK(F17)=FALSE,G17="{DATE_TEXT-YYYY-MM-DD}",LEN(F17)&lt;&gt;10),FALSE,IF(AND(ISBLANK(F17)=FALSE,ISNUMBER(SUMPRODUCT(SEARCH(MID(F17,ROW(INDIRECT("1:"&amp;LEN(TRIM(F17)))),1)," "&amp;W17&amp;CHAR(10)&amp;"""")))=FALSE),FALSE,TRUE))))</f>
        <v>1</v>
      </c>
      <c r="W17" s="127" t="str">
        <f>IF(G17="{Applicable/N/A}","N/Aplicable",IF(E17="Designated Entity LEI","ABCDEFGHIJKLMNOPQRSTUVWXYZ0123456789",IF(OR(G17="{ISIN}",G17="{LEI}"),";ABCDEFGHIJKLMNOPQRSTUVWXYZ0123456789",IF(G17="{Master Trust/Other}","Master TuOhe",IF(E17="Securitisation type","Privateublc",IF(LEFT(G17,4)="{CA_",Val!B$21,IF(G17="{COUNTRY_EU_LIST}"," ;abcdefghijklmnopqrstuvwxyzABCDEFGHIJKLMNOPQRSTUVWXYZ0123456789",IF(OR(G17="{NOTIFICATION ID}",G17="{SECURITISATION ID}"),Val!B$15,IF(G17="{COUNTRY_EU}"," ;abcdefghijklmnopqrstuvwxyzABCDEFGHIJKLMNOPQRSTUVWXYZ",IF(G17="{Confirmed/Unconfirmed}","ConfirmedUnc",IF(G17="{Confirmed/Unconfirmed/N/A}","Confirmed/UncNA",IF(LEFT(G17,4)="{DAT","0123456789-",IF(LEFT(G17,4)="{Y/N","YN",IF(OR(LEFT(G17,4)="{N/A",LEFT(G17,4)="{LIS",LEFT(G17,4)="{No ",LEFT(G17,4)="{SEC",LEFT(G17,4)="{Mas"),Val!B$20,IF(LEFT(G17,4)="{TEX",Val!B$21,IF(LEFT(G17,4)="{ALP",Val!B$20,IF(LEFT(G17,4)="{COU",Val!B$20)))))))))))))))))</f>
        <v xml:space="preserve"> ;abcdefghijklmnopqrstuvwxyzABCDEFGHIJKLMNOPQRSTUVWXYZ</v>
      </c>
      <c r="X17" s="132"/>
      <c r="Y17" s="132"/>
      <c r="Z17" s="132"/>
      <c r="AA17" s="132"/>
      <c r="AB17" s="134"/>
      <c r="AC17" s="123" t="s">
        <v>1116</v>
      </c>
      <c r="AD17" s="132"/>
      <c r="AE17" s="132"/>
      <c r="AF17" s="132"/>
      <c r="AG17" s="129" t="s">
        <v>723</v>
      </c>
      <c r="AH17" s="132"/>
      <c r="AI17" s="117"/>
      <c r="AJ17" s="132"/>
      <c r="AK17" s="75"/>
    </row>
    <row r="18" spans="1:37" s="2" customFormat="1" ht="144" x14ac:dyDescent="0.3">
      <c r="A18" s="15" t="s">
        <v>1165</v>
      </c>
      <c r="B18" s="16" t="s">
        <v>99</v>
      </c>
      <c r="C18" s="17" t="s">
        <v>78</v>
      </c>
      <c r="D18" s="18" t="s">
        <v>62</v>
      </c>
      <c r="E18" s="27" t="s">
        <v>102</v>
      </c>
      <c r="F18" s="61"/>
      <c r="G18" s="108" t="s">
        <v>1107</v>
      </c>
      <c r="H18" s="44" t="s">
        <v>103</v>
      </c>
      <c r="I18" s="93" t="s">
        <v>1437</v>
      </c>
      <c r="J18" s="169"/>
      <c r="K18" s="150"/>
      <c r="L18" s="150"/>
      <c r="M18" s="150"/>
      <c r="N18" s="149"/>
      <c r="O18" s="126">
        <f t="shared" ca="1" si="1"/>
        <v>1</v>
      </c>
      <c r="P18" s="126">
        <v>10000</v>
      </c>
      <c r="Q18" s="127" t="str">
        <f ca="1">IF(AND(E18="Last notification date",MONTH(TODAY())&gt;9,DAY(TODAY())&gt;9),YEAR(TODAY())&amp;"-"&amp;MONTH(TODAY())&amp;"-"&amp;DAY(TODAY()),IF(AND(E18="Last notification date",MONTH(TODAY())&lt;9,DAY(TODAY())&lt;10),YEAR(TODAY())&amp;"-0"&amp;MONTH(TODAY())&amp;"-0"&amp;DAY(TODAY()),IF(AND(E18="Last notification date",MONTH(TODAY())&gt;9,DAY(TODAY())&lt;10),YEAR(TODAY())&amp;"-"&amp;MONTH(TODAY())&amp;"-0"&amp;DAY(TODAY()),IF(AND(E18="Last notification date",MONTH(TODAY())&lt;10,DAY(TODAY())&gt;9),YEAR(TODAY())&amp;"-0"&amp;MONTH(TODAY())&amp;"-"&amp;DAY(TODAY()),IF(LEFT(G18,4)="{SEC","SEC ID",IF(LEFT(G18,4)="{DAT","DATE",IF(LEFT(G18,4)="{TEX",Val!B$21,IF(LEFT(G18,4)="{ALP",Val!B$20,IF(LEFT(G18,4)="{COU",Val!B$20,IF(OR(LEFT(G18,4)="{ISI",LEFT(G18,4)="{LEI"),Val!B$17,IF(OR(LEFT(G18,4)="{CA_",LEFT(G18,4)="{Mas",LEFT(G18,4)="{Y/N",LEFT(G18,4)="{No ",LEFT(G18,4)="{N/A",LEFT(G18,4)="{Con",LEFT(G18,4)="{LIS"),"LIST","")))))))))))</f>
        <v xml:space="preserve"> !"#$%&amp;'()*+,-./0123456789:;&lt;=&gt;?@ABCDEFGHIJKLMNOPQRSTUVWXYZ[\]^_`abcdefghijklmnopqrstuvwxyz{|}</v>
      </c>
      <c r="R18" s="126">
        <f t="shared" si="2"/>
        <v>0</v>
      </c>
      <c r="S18" s="128" t="str">
        <f t="shared" si="3"/>
        <v/>
      </c>
      <c r="T18" s="126" t="str">
        <f t="shared" si="4"/>
        <v>BLANK</v>
      </c>
      <c r="U18" s="126" t="str" cm="1">
        <f t="array" aca="1" ref="U18" ca="1">IF(AND(E18="Payment exemption explanation",ISBLANK(F18)=FALSE,F$77="Confirmed"),"FORMAT",IF(AND(E18="Historical Default and Loss Performance Data location",F$3="Public",ISBLANK(F18)=TRUE),"FORMAT",IF(AND(E17="Subject to severe clawback",F17="Y",ISBLANK(F18)=TRUE),"FORMAT",IF(AND(E17="Subject to severe clawback",F17="N",ISBLANK(F18)=FALSE),"FORMAT",IF(AND(OR(E18="Credit granting criteria supervision comment",E18="Credit granting criteria compliance comment"),ISBLANK(F18)=FALSE,OR(AND(F$34="N",E413="Originator (or original lender) is not a Credit institution"),AND(F$37="N",E$37="Originator (or original lender) is not a Credit institution"))),"FORMAT_S17",IF(AND(C18="STSS60",E18="Location of Liability cash flow model",ISBLANK(F18)=TRUE,F$3="Public"),"FORMAT_S60",IF(AND(C18="STSS58",E18="Historical Default and Loss Performance Data location",ISBLANK(F18)=TRUE,F$3="Public"),"FORMAT_S37",IF(AND(E18="Sponsor LEI",ISBLANK(F18)=TRUE,ISBLANK(F$8)=TRUE),"FORMAT_LEI",IF(AND(E18="Originator LEI",ISBLANK(F18)=TRUE,ISBLANK(F$11)=TRUE),"FORMAT_LEI",IF(OR(T18="EMPTY",P18+1&lt;LEN(F18),AND(G17="{Confirmed/Unconfirmed/N/A}",S18="N/A",F17="N/A",F18&lt;&gt;"")),"FORMAT",IF(OR(AND(E18="Non-ABCP securitisation unique identifier",MID(F18,21,1)&lt;&gt;"N"),AND(E18="ABCP transaction unique identifier",MID(F18,21,1)&lt;&gt;"T"),AND(E18="ABCP programme unique identifier",MID(F18,21,1)&lt;&gt;"P")),"FORMAT_SEC_ID",IF(AND(E18="Underlying exposures classification",F18&lt;&gt;"residential mortgages",F18&lt;&gt;"commercial mortgages",F18&lt;&gt;"credit facilities provided to individuals for personal, family or household consumption purposes",F18&lt;&gt;"credit facilities, including loans and leases, provided to any type of enterprise or corporation",F18&lt;&gt;"auto loans/leases",F18&lt;&gt;"credit-card receivables",F18&lt;&gt;"trade receivables",F18&lt;&gt;"others"),"FORMAT_LIST",IF(AND(E18="Instrument code",LEN(F18)-LEN(SUBSTITUTE(F18,";",""))&lt;&gt;LEN(F17)-LEN(SUBSTITUTE(F17,";",""))),"FORMAT_;",IF(AND(E18="Sponsor country (if multiple countries)",LEN(F18)-LEN(SUBSTITUTE(F18,";",""))&lt;&gt;LEN(F$11)-LEN(SUBSTITUTE(F$11,";",""))),"FORMAT_;",IF(AND(E18="Sponsor country (if multiple countries)",ISBLANK(F18)=FALSE,LEN(F18)-LEN(SUBSTITUTE(F18,";",""))=0),"FORMAT_;",IF(AND(E18="Sponsor country (if multiple countries)",ISBLANK(F18)=TRUE,LEN(F$11)-LEN(SUBSTITUTE(F$11,";",""))&lt;&gt;0),"FORMAT_;",IF(AND(E18="Originator country  (if multiple countries)",LEN(F18)-LEN(SUBSTITUTE(F18,";",""))&lt;&gt;0,ISBLANK(F18)=FALSE,LEN(F18)-LEN(SUBSTITUTE(F18,";",""))&lt;&gt;LEN(F$8)-LEN(SUBSTITUTE(F$8,";",""))),"FORMAT_;",IF(AND(E18="Originator country  (if multiple countries)",ISBLANK(F18)=FALSE,LEN(F18)-LEN(SUBSTITUTE(F18,";",""))=0),"FORMAT_;",IF(AND(E18="Originator country  (if multiple countries)",ISBLANK(F18)=TRUE,LEN(F$8)-LEN(SUBSTITUTE(F$8,";",""))&lt;&gt;0),"FORMAT_;",IF(AND(E18="Original lender country (if multiple countries)",ISBLANK(F18)=FALSE,LEN(F18)-LEN(SUBSTITUTE(F18,";",""))&lt;&gt;0,LEN(F18)-LEN(SUBSTITUTE(F18,";",""))&lt;&gt;LEN(F$14)-LEN(SUBSTITUTE(F$14,";",""))),"FORMAT_;",IF(AND(E18="Original lender country (if multiple countries)",ISBLANK(F18)=TRUE,LEN(F$14)-LEN(SUBSTITUTE(F$14,";",""))&lt;&gt;0),"FORMAT_;",IF(AND(E18="Original lender country (if multiple countries)",ISBLANK(F18)=FALSE,LEN(F18)-LEN(SUBSTITUTE(F18,";",""))=0),"FORMAT_;",IF(OR(AND(E18="Designated Entity LEI",LEN(F18)&lt;&gt;20),AND(G18="{LEI}",LEN(F18)&lt;&gt;0,LEN(F18)&lt;20),AND(G18="{ISIN}",LEN(F18)&lt;&gt;0,LEN(F18)&lt;12),AND(LEN(F18)&lt;&gt;20,E18="Retaining entity LEI",ISBLANK(F18)=FALSE),AND(E18="Instrument ISIN",ISBLANK(F18)=FALSE,LEN(F18)&gt;0,LEN(F18)&lt;11),AND(D18="M",LEFT(G18,4)="{DAT",LEN(F18)&lt;&gt;10)),"FORMAT_LEN",IF(OR(AND(F18&lt;&gt;"",LEFT(G18,4)&lt;&gt;"{TEX",ISNUMBER(SUMPRODUCT(FIND(MID(F18,ROW(INDIRECT("1:"&amp;LEN(F18))),1),W18)))=FALSE),AND(F18&lt;&gt;"",LEFT(G18,4)&lt;&gt;"{TEX",ISERROR(SUMPRODUCT(SEARCH(MID(F18,ROW(INDIRECT("1:"&amp;LEN(TRIM(F18)))),1)," "&amp;W18&amp;CHAR(10)&amp;"""")))=TRUE)),"FORMAT_CHAR",IF(LEFT(G18,4)="{TEX","TEXT","UNK")))))))))))))))))))))))))</f>
        <v>UNK</v>
      </c>
      <c r="V18" s="126" t="b" cm="1">
        <f t="array" aca="1" ref="V18" ca="1">IF(OR(LEN(F18)&gt;P18+1),FALSE,IF(LEFT(G18,5)="{TEXT",TRUE,IF(AND(ISBLANK(F18)=FALSE,G18="{DATE_TEXT-YYYY-MM-DD}",LEN(F18)&lt;&gt;10),FALSE,IF(AND(ISBLANK(F18)=FALSE,ISNUMBER(SUMPRODUCT(SEARCH(MID(F18,ROW(INDIRECT("1:"&amp;LEN(TRIM(F18)))),1)," "&amp;W18&amp;CHAR(10)&amp;"""")))=FALSE),FALSE,TRUE))))</f>
        <v>1</v>
      </c>
      <c r="W18" s="127" t="str">
        <f>IF(G18="{Applicable/N/A}","N/Aplicable",IF(E18="Designated Entity LEI","ABCDEFGHIJKLMNOPQRSTUVWXYZ0123456789",IF(OR(G18="{ISIN}",G18="{LEI}"),";ABCDEFGHIJKLMNOPQRSTUVWXYZ0123456789",IF(G18="{Master Trust/Other}","Master TuOhe",IF(E18="Securitisation type","Privateublc",IF(LEFT(G18,4)="{CA_",Val!B$21,IF(G18="{COUNTRY_EU_LIST}"," ;abcdefghijklmnopqrstuvwxyzABCDEFGHIJKLMNOPQRSTUVWXYZ0123456789",IF(OR(G18="{NOTIFICATION ID}",G18="{SECURITISATION ID}"),Val!B$15,IF(G18="{COUNTRY_EU}"," ;abcdefghijklmnopqrstuvwxyzABCDEFGHIJKLMNOPQRSTUVWXYZ",IF(G18="{Confirmed/Unconfirmed}","ConfirmedUnc",IF(G18="{Confirmed/Unconfirmed/N/A}","Confirmed/UncNA",IF(LEFT(G18,4)="{DAT","0123456789-",IF(LEFT(G18,4)="{Y/N","YN",IF(OR(LEFT(G18,4)="{N/A",LEFT(G18,4)="{LIS",LEFT(G18,4)="{No ",LEFT(G18,4)="{SEC",LEFT(G18,4)="{Mas"),Val!B$20,IF(LEFT(G18,4)="{TEX",Val!B$21,IF(LEFT(G18,4)="{ALP",Val!B$20,IF(LEFT(G18,4)="{COU",Val!B$20)))))))))))))))))</f>
        <v xml:space="preserve"> ;abcdefghijklmnopqrstuvwxyzABCDEFGHIJKLMNOPQRSTUVWXYZ0123456789</v>
      </c>
      <c r="X18" s="132"/>
      <c r="Y18" s="132"/>
      <c r="Z18" s="132"/>
      <c r="AA18" s="132"/>
      <c r="AB18" s="134"/>
      <c r="AC18" s="123" t="s">
        <v>1075</v>
      </c>
      <c r="AD18" s="132"/>
      <c r="AE18" s="132"/>
      <c r="AF18" s="132"/>
      <c r="AG18" s="129" t="s">
        <v>726</v>
      </c>
      <c r="AH18" s="132"/>
      <c r="AI18" s="117"/>
      <c r="AJ18" s="132"/>
      <c r="AK18" s="75"/>
    </row>
    <row r="19" spans="1:37" s="2" customFormat="1" ht="216" x14ac:dyDescent="0.3">
      <c r="A19" s="15" t="s">
        <v>1166</v>
      </c>
      <c r="B19" s="16" t="s">
        <v>104</v>
      </c>
      <c r="C19" s="20" t="s">
        <v>105</v>
      </c>
      <c r="D19" s="21" t="s">
        <v>52</v>
      </c>
      <c r="E19" s="22" t="s">
        <v>1056</v>
      </c>
      <c r="F19" s="45" t="s">
        <v>1493</v>
      </c>
      <c r="G19" s="110" t="s">
        <v>38</v>
      </c>
      <c r="H19" s="43" t="s">
        <v>1044</v>
      </c>
      <c r="I19" s="94" t="s">
        <v>1360</v>
      </c>
      <c r="J19" s="155" t="s">
        <v>106</v>
      </c>
      <c r="K19" s="143" t="s">
        <v>1425</v>
      </c>
      <c r="L19" s="143" t="s">
        <v>49</v>
      </c>
      <c r="M19" s="143" t="s">
        <v>50</v>
      </c>
      <c r="N19" s="145" t="s">
        <v>49</v>
      </c>
      <c r="O19" s="126">
        <f t="shared" ca="1" si="1"/>
        <v>1</v>
      </c>
      <c r="P19" s="126">
        <v>27</v>
      </c>
      <c r="Q19" s="127" t="str">
        <f ca="1">IF(AND(E19="Last notification date",MONTH(TODAY())&gt;9,DAY(TODAY())&gt;9),YEAR(TODAY())&amp;"-"&amp;MONTH(TODAY())&amp;"-"&amp;DAY(TODAY()),IF(AND(E19="Last notification date",MONTH(TODAY())&lt;9,DAY(TODAY())&lt;10),YEAR(TODAY())&amp;"-0"&amp;MONTH(TODAY())&amp;"-0"&amp;DAY(TODAY()),IF(AND(E19="Last notification date",MONTH(TODAY())&gt;9,DAY(TODAY())&lt;10),YEAR(TODAY())&amp;"-"&amp;MONTH(TODAY())&amp;"-0"&amp;DAY(TODAY()),IF(AND(E19="Last notification date",MONTH(TODAY())&lt;10,DAY(TODAY())&gt;9),YEAR(TODAY())&amp;"-0"&amp;MONTH(TODAY())&amp;"-"&amp;DAY(TODAY()),IF(LEFT(G19,4)="{SEC","SEC ID",IF(LEFT(G19,4)="{DAT","DATE",IF(LEFT(G19,4)="{TEX",Val!B$21,IF(LEFT(G19,4)="{ALP",Val!B$20,IF(LEFT(G19,4)="{COU",Val!B$20,IF(OR(LEFT(G19,4)="{ISI",LEFT(G19,4)="{LEI"),Val!B$17,IF(OR(LEFT(G19,4)="{CA_",LEFT(G19,4)="{Mas",LEFT(G19,4)="{Y/N",LEFT(G19,4)="{No ",LEFT(G19,4)="{N/A",LEFT(G19,4)="{Con",LEFT(G19,4)="{LIS"),"LIST","")))))))))))</f>
        <v>SEC ID</v>
      </c>
      <c r="R19" s="126">
        <f t="shared" si="2"/>
        <v>27</v>
      </c>
      <c r="S19" s="128" t="str">
        <f t="shared" si="3"/>
        <v/>
      </c>
      <c r="T19" s="126" t="str">
        <f t="shared" si="4"/>
        <v>UNK</v>
      </c>
      <c r="U19" s="126" t="str" cm="1">
        <f t="array" aca="1" ref="U19" ca="1">IF(AND(E19="Payment exemption explanation",ISBLANK(F19)=FALSE,F$77="Confirmed"),"FORMAT",IF(AND(E19="Historical Default and Loss Performance Data location",F$3="Public",ISBLANK(F19)=TRUE),"FORMAT",IF(AND(E18="Subject to severe clawback",F18="Y",ISBLANK(F19)=TRUE),"FORMAT",IF(AND(E18="Subject to severe clawback",F18="N",ISBLANK(F19)=FALSE),"FORMAT",IF(AND(OR(E19="Credit granting criteria supervision comment",E19="Credit granting criteria compliance comment"),ISBLANK(F19)=FALSE,OR(AND(F$34="N",E414="Originator (or original lender) is not a Credit institution"),AND(F$37="N",E$37="Originator (or original lender) is not a Credit institution"))),"FORMAT_S17",IF(AND(C19="STSS60",E19="Location of Liability cash flow model",ISBLANK(F19)=TRUE,F$3="Public"),"FORMAT_S60",IF(AND(C19="STSS58",E19="Historical Default and Loss Performance Data location",ISBLANK(F19)=TRUE,F$3="Public"),"FORMAT_S37",IF(AND(E19="Sponsor LEI",ISBLANK(F19)=TRUE,ISBLANK(F$8)=TRUE),"FORMAT_LEI",IF(AND(E19="Originator LEI",ISBLANK(F19)=TRUE,ISBLANK(F$11)=TRUE),"FORMAT_LEI",IF(OR(T19="EMPTY",P19+1&lt;LEN(F19),AND(G18="{Confirmed/Unconfirmed/N/A}",S19="N/A",F18="N/A",F19&lt;&gt;"")),"FORMAT",IF(OR(AND(E19="Non-ABCP securitisation unique identifier",MID(F19,21,1)&lt;&gt;"N"),AND(E19="ABCP transaction unique identifier",MID(F19,21,1)&lt;&gt;"T"),AND(E19="ABCP programme unique identifier",MID(F19,21,1)&lt;&gt;"P")),"FORMAT_SEC_ID",IF(AND(E19="Underlying exposures classification",F19&lt;&gt;"residential mortgages",F19&lt;&gt;"commercial mortgages",F19&lt;&gt;"credit facilities provided to individuals for personal, family or household consumption purposes",F19&lt;&gt;"credit facilities, including loans and leases, provided to any type of enterprise or corporation",F19&lt;&gt;"auto loans/leases",F19&lt;&gt;"credit-card receivables",F19&lt;&gt;"trade receivables",F19&lt;&gt;"others"),"FORMAT_LIST",IF(AND(E19="Instrument code",LEN(F19)-LEN(SUBSTITUTE(F19,";",""))&lt;&gt;LEN(F18)-LEN(SUBSTITUTE(F18,";",""))),"FORMAT_;",IF(AND(E19="Sponsor country (if multiple countries)",LEN(F19)-LEN(SUBSTITUTE(F19,";",""))&lt;&gt;LEN(F$11)-LEN(SUBSTITUTE(F$11,";",""))),"FORMAT_;",IF(AND(E19="Sponsor country (if multiple countries)",ISBLANK(F19)=FALSE,LEN(F19)-LEN(SUBSTITUTE(F19,";",""))=0),"FORMAT_;",IF(AND(E19="Sponsor country (if multiple countries)",ISBLANK(F19)=TRUE,LEN(F$11)-LEN(SUBSTITUTE(F$11,";",""))&lt;&gt;0),"FORMAT_;",IF(AND(E19="Originator country  (if multiple countries)",LEN(F19)-LEN(SUBSTITUTE(F19,";",""))&lt;&gt;0,ISBLANK(F19)=FALSE,LEN(F19)-LEN(SUBSTITUTE(F19,";",""))&lt;&gt;LEN(F$8)-LEN(SUBSTITUTE(F$8,";",""))),"FORMAT_;",IF(AND(E19="Originator country  (if multiple countries)",ISBLANK(F19)=FALSE,LEN(F19)-LEN(SUBSTITUTE(F19,";",""))=0),"FORMAT_;",IF(AND(E19="Originator country  (if multiple countries)",ISBLANK(F19)=TRUE,LEN(F$8)-LEN(SUBSTITUTE(F$8,";",""))&lt;&gt;0),"FORMAT_;",IF(AND(E19="Original lender country (if multiple countries)",ISBLANK(F19)=FALSE,LEN(F19)-LEN(SUBSTITUTE(F19,";",""))&lt;&gt;0,LEN(F19)-LEN(SUBSTITUTE(F19,";",""))&lt;&gt;LEN(F$14)-LEN(SUBSTITUTE(F$14,";",""))),"FORMAT_;",IF(AND(E19="Original lender country (if multiple countries)",ISBLANK(F19)=TRUE,LEN(F$14)-LEN(SUBSTITUTE(F$14,";",""))&lt;&gt;0),"FORMAT_;",IF(AND(E19="Original lender country (if multiple countries)",ISBLANK(F19)=FALSE,LEN(F19)-LEN(SUBSTITUTE(F19,";",""))=0),"FORMAT_;",IF(OR(AND(E19="Designated Entity LEI",LEN(F19)&lt;&gt;20),AND(G19="{LEI}",LEN(F19)&lt;&gt;0,LEN(F19)&lt;20),AND(G19="{ISIN}",LEN(F19)&lt;&gt;0,LEN(F19)&lt;12),AND(LEN(F19)&lt;&gt;20,E19="Retaining entity LEI",ISBLANK(F19)=FALSE),AND(E19="Instrument ISIN",ISBLANK(F19)=FALSE,LEN(F19)&gt;0,LEN(F19)&lt;11),AND(D19="M",LEFT(G19,4)="{DAT",LEN(F19)&lt;&gt;10)),"FORMAT_LEN",IF(OR(AND(F19&lt;&gt;"",LEFT(G19,4)&lt;&gt;"{TEX",ISNUMBER(SUMPRODUCT(FIND(MID(F19,ROW(INDIRECT("1:"&amp;LEN(F19))),1),W19)))=FALSE),AND(F19&lt;&gt;"",LEFT(G19,4)&lt;&gt;"{TEX",ISERROR(SUMPRODUCT(SEARCH(MID(F19,ROW(INDIRECT("1:"&amp;LEN(TRIM(F19)))),1)," "&amp;W19&amp;CHAR(10)&amp;"""")))=TRUE)),"FORMAT_CHAR",IF(LEFT(G19,4)="{TEX","TEXT","UNK")))))))))))))))))))))))))</f>
        <v>UNK</v>
      </c>
      <c r="V19" s="126" t="b" cm="1">
        <f t="array" aca="1" ref="V19" ca="1">IF(OR(LEN(F19)&gt;P19+1),FALSE,IF(LEFT(G19,5)="{TEXT",TRUE,IF(AND(ISBLANK(F19)=FALSE,G19="{DATE_TEXT-YYYY-MM-DD}",LEN(F19)&lt;&gt;10),FALSE,IF(AND(ISBLANK(F19)=FALSE,ISNUMBER(SUMPRODUCT(SEARCH(MID(F19,ROW(INDIRECT("1:"&amp;LEN(TRIM(F19)))),1)," "&amp;W19&amp;CHAR(10)&amp;"""")))=FALSE),FALSE,TRUE))))</f>
        <v>1</v>
      </c>
      <c r="W19" s="127" t="str">
        <f>IF(G19="{Applicable/N/A}","N/Aplicable",IF(E19="Designated Entity LEI","ABCDEFGHIJKLMNOPQRSTUVWXYZ0123456789",IF(OR(G19="{ISIN}",G19="{LEI}"),";ABCDEFGHIJKLMNOPQRSTUVWXYZ0123456789",IF(G19="{Master Trust/Other}","Master TuOhe",IF(E19="Securitisation type","Privateublc",IF(LEFT(G19,4)="{CA_",Val!B$21,IF(G19="{COUNTRY_EU_LIST}"," ;abcdefghijklmnopqrstuvwxyzABCDEFGHIJKLMNOPQRSTUVWXYZ0123456789",IF(OR(G19="{NOTIFICATION ID}",G19="{SECURITISATION ID}"),Val!B$15,IF(G19="{COUNTRY_EU}"," ;abcdefghijklmnopqrstuvwxyzABCDEFGHIJKLMNOPQRSTUVWXYZ",IF(G19="{Confirmed/Unconfirmed}","ConfirmedUnc",IF(G19="{Confirmed/Unconfirmed/N/A}","Confirmed/UncNA",IF(LEFT(G19,4)="{DAT","0123456789-",IF(LEFT(G19,4)="{Y/N","YN",IF(OR(LEFT(G19,4)="{N/A",LEFT(G19,4)="{LIS",LEFT(G19,4)="{No ",LEFT(G19,4)="{SEC",LEFT(G19,4)="{Mas"),Val!B$20,IF(LEFT(G19,4)="{TEX",Val!B$21,IF(LEFT(G19,4)="{ALP",Val!B$20,IF(LEFT(G19,4)="{COU",Val!B$20)))))))))))))))))</f>
        <v>ABCDEFGHIJKLMNOPQRSTUVWXYZ0123456789</v>
      </c>
      <c r="X19" s="132"/>
      <c r="Y19" s="132"/>
      <c r="Z19" s="132"/>
      <c r="AA19" s="132"/>
      <c r="AB19" s="134"/>
      <c r="AC19" s="123" t="s">
        <v>782</v>
      </c>
      <c r="AD19" s="132"/>
      <c r="AE19" s="132"/>
      <c r="AF19" s="132"/>
      <c r="AG19" s="129" t="s">
        <v>729</v>
      </c>
      <c r="AH19" s="132"/>
      <c r="AI19" s="117"/>
      <c r="AJ19" s="132"/>
      <c r="AK19" s="75"/>
    </row>
    <row r="20" spans="1:37" s="2" customFormat="1" ht="57.6" x14ac:dyDescent="0.3">
      <c r="A20" s="15" t="s">
        <v>1167</v>
      </c>
      <c r="B20" s="16" t="s">
        <v>115</v>
      </c>
      <c r="C20" s="20" t="s">
        <v>105</v>
      </c>
      <c r="D20" s="21" t="s">
        <v>52</v>
      </c>
      <c r="E20" s="28" t="s">
        <v>107</v>
      </c>
      <c r="F20" s="59" t="s">
        <v>108</v>
      </c>
      <c r="G20" s="110" t="s">
        <v>41</v>
      </c>
      <c r="H20" s="44" t="s">
        <v>109</v>
      </c>
      <c r="I20" s="93" t="s">
        <v>1320</v>
      </c>
      <c r="J20" s="170"/>
      <c r="K20" s="171"/>
      <c r="L20" s="171"/>
      <c r="M20" s="171"/>
      <c r="N20" s="172"/>
      <c r="O20" s="126">
        <f t="shared" ca="1" si="1"/>
        <v>1</v>
      </c>
      <c r="P20" s="126">
        <v>1</v>
      </c>
      <c r="Q20" s="127" t="str">
        <f ca="1">IF(AND(E20="Last notification date",MONTH(TODAY())&gt;9,DAY(TODAY())&gt;9),YEAR(TODAY())&amp;"-"&amp;MONTH(TODAY())&amp;"-"&amp;DAY(TODAY()),IF(AND(E20="Last notification date",MONTH(TODAY())&lt;9,DAY(TODAY())&lt;10),YEAR(TODAY())&amp;"-0"&amp;MONTH(TODAY())&amp;"-0"&amp;DAY(TODAY()),IF(AND(E20="Last notification date",MONTH(TODAY())&gt;9,DAY(TODAY())&lt;10),YEAR(TODAY())&amp;"-"&amp;MONTH(TODAY())&amp;"-0"&amp;DAY(TODAY()),IF(AND(E20="Last notification date",MONTH(TODAY())&lt;10,DAY(TODAY())&gt;9),YEAR(TODAY())&amp;"-0"&amp;MONTH(TODAY())&amp;"-"&amp;DAY(TODAY()),IF(LEFT(G20,4)="{SEC","SEC ID",IF(LEFT(G20,4)="{DAT","DATE",IF(LEFT(G20,4)="{TEX",Val!B$21,IF(LEFT(G20,4)="{ALP",Val!B$20,IF(LEFT(G20,4)="{COU",Val!B$20,IF(OR(LEFT(G20,4)="{ISI",LEFT(G20,4)="{LEI"),Val!B$17,IF(OR(LEFT(G20,4)="{CA_",LEFT(G20,4)="{Mas",LEFT(G20,4)="{Y/N",LEFT(G20,4)="{No ",LEFT(G20,4)="{N/A",LEFT(G20,4)="{Con",LEFT(G20,4)="{LIS"),"LIST","")))))))))))</f>
        <v>LIST</v>
      </c>
      <c r="R20" s="126">
        <f t="shared" si="2"/>
        <v>1</v>
      </c>
      <c r="S20" s="128" t="str">
        <f t="shared" si="3"/>
        <v/>
      </c>
      <c r="T20" s="126" t="str">
        <f t="shared" si="4"/>
        <v>UNK</v>
      </c>
      <c r="U20" s="126" t="str" cm="1">
        <f t="array" aca="1" ref="U20" ca="1">IF(AND(E20="Payment exemption explanation",ISBLANK(F20)=FALSE,F$77="Confirmed"),"FORMAT",IF(AND(E20="Historical Default and Loss Performance Data location",F$3="Public",ISBLANK(F20)=TRUE),"FORMAT",IF(AND(E19="Subject to severe clawback",F19="Y",ISBLANK(F20)=TRUE),"FORMAT",IF(AND(E19="Subject to severe clawback",F19="N",ISBLANK(F20)=FALSE),"FORMAT",IF(AND(OR(E20="Credit granting criteria supervision comment",E20="Credit granting criteria compliance comment"),ISBLANK(F20)=FALSE,OR(AND(F$34="N",E415="Originator (or original lender) is not a Credit institution"),AND(F$37="N",E$37="Originator (or original lender) is not a Credit institution"))),"FORMAT_S17",IF(AND(C20="STSS60",E20="Location of Liability cash flow model",ISBLANK(F20)=TRUE,F$3="Public"),"FORMAT_S60",IF(AND(C20="STSS58",E20="Historical Default and Loss Performance Data location",ISBLANK(F20)=TRUE,F$3="Public"),"FORMAT_S37",IF(AND(E20="Sponsor LEI",ISBLANK(F20)=TRUE,ISBLANK(F$8)=TRUE),"FORMAT_LEI",IF(AND(E20="Originator LEI",ISBLANK(F20)=TRUE,ISBLANK(F$11)=TRUE),"FORMAT_LEI",IF(OR(T20="EMPTY",P20+1&lt;LEN(F20),AND(G19="{Confirmed/Unconfirmed/N/A}",S20="N/A",F19="N/A",F20&lt;&gt;"")),"FORMAT",IF(OR(AND(E20="Non-ABCP securitisation unique identifier",MID(F20,21,1)&lt;&gt;"N"),AND(E20="ABCP transaction unique identifier",MID(F20,21,1)&lt;&gt;"T"),AND(E20="ABCP programme unique identifier",MID(F20,21,1)&lt;&gt;"P")),"FORMAT_SEC_ID",IF(AND(E20="Underlying exposures classification",F20&lt;&gt;"residential mortgages",F20&lt;&gt;"commercial mortgages",F20&lt;&gt;"credit facilities provided to individuals for personal, family or household consumption purposes",F20&lt;&gt;"credit facilities, including loans and leases, provided to any type of enterprise or corporation",F20&lt;&gt;"auto loans/leases",F20&lt;&gt;"credit-card receivables",F20&lt;&gt;"trade receivables",F20&lt;&gt;"others"),"FORMAT_LIST",IF(AND(E20="Instrument code",LEN(F20)-LEN(SUBSTITUTE(F20,";",""))&lt;&gt;LEN(F19)-LEN(SUBSTITUTE(F19,";",""))),"FORMAT_;",IF(AND(E20="Sponsor country (if multiple countries)",LEN(F20)-LEN(SUBSTITUTE(F20,";",""))&lt;&gt;LEN(F$11)-LEN(SUBSTITUTE(F$11,";",""))),"FORMAT_;",IF(AND(E20="Sponsor country (if multiple countries)",ISBLANK(F20)=FALSE,LEN(F20)-LEN(SUBSTITUTE(F20,";",""))=0),"FORMAT_;",IF(AND(E20="Sponsor country (if multiple countries)",ISBLANK(F20)=TRUE,LEN(F$11)-LEN(SUBSTITUTE(F$11,";",""))&lt;&gt;0),"FORMAT_;",IF(AND(E20="Originator country  (if multiple countries)",LEN(F20)-LEN(SUBSTITUTE(F20,";",""))&lt;&gt;0,ISBLANK(F20)=FALSE,LEN(F20)-LEN(SUBSTITUTE(F20,";",""))&lt;&gt;LEN(F$8)-LEN(SUBSTITUTE(F$8,";",""))),"FORMAT_;",IF(AND(E20="Originator country  (if multiple countries)",ISBLANK(F20)=FALSE,LEN(F20)-LEN(SUBSTITUTE(F20,";",""))=0),"FORMAT_;",IF(AND(E20="Originator country  (if multiple countries)",ISBLANK(F20)=TRUE,LEN(F$8)-LEN(SUBSTITUTE(F$8,";",""))&lt;&gt;0),"FORMAT_;",IF(AND(E20="Original lender country (if multiple countries)",ISBLANK(F20)=FALSE,LEN(F20)-LEN(SUBSTITUTE(F20,";",""))&lt;&gt;0,LEN(F20)-LEN(SUBSTITUTE(F20,";",""))&lt;&gt;LEN(F$14)-LEN(SUBSTITUTE(F$14,";",""))),"FORMAT_;",IF(AND(E20="Original lender country (if multiple countries)",ISBLANK(F20)=TRUE,LEN(F$14)-LEN(SUBSTITUTE(F$14,";",""))&lt;&gt;0),"FORMAT_;",IF(AND(E20="Original lender country (if multiple countries)",ISBLANK(F20)=FALSE,LEN(F20)-LEN(SUBSTITUTE(F20,";",""))=0),"FORMAT_;",IF(OR(AND(E20="Designated Entity LEI",LEN(F20)&lt;&gt;20),AND(G20="{LEI}",LEN(F20)&lt;&gt;0,LEN(F20)&lt;20),AND(G20="{ISIN}",LEN(F20)&lt;&gt;0,LEN(F20)&lt;12),AND(LEN(F20)&lt;&gt;20,E20="Retaining entity LEI",ISBLANK(F20)=FALSE),AND(E20="Instrument ISIN",ISBLANK(F20)=FALSE,LEN(F20)&gt;0,LEN(F20)&lt;11),AND(D20="M",LEFT(G20,4)="{DAT",LEN(F20)&lt;&gt;10)),"FORMAT_LEN",IF(OR(AND(F20&lt;&gt;"",LEFT(G20,4)&lt;&gt;"{TEX",ISNUMBER(SUMPRODUCT(FIND(MID(F20,ROW(INDIRECT("1:"&amp;LEN(F20))),1),W20)))=FALSE),AND(F20&lt;&gt;"",LEFT(G20,4)&lt;&gt;"{TEX",ISERROR(SUMPRODUCT(SEARCH(MID(F20,ROW(INDIRECT("1:"&amp;LEN(TRIM(F20)))),1)," "&amp;W20&amp;CHAR(10)&amp;"""")))=TRUE)),"FORMAT_CHAR",IF(LEFT(G20,4)="{TEX","TEXT","UNK")))))))))))))))))))))))))</f>
        <v>UNK</v>
      </c>
      <c r="V20" s="126" t="b" cm="1">
        <f t="array" aca="1" ref="V20" ca="1">IF(OR(LEN(F20)&gt;P20+1),FALSE,IF(LEFT(G20,5)="{TEXT",TRUE,IF(AND(ISBLANK(F20)=FALSE,G20="{DATE_TEXT-YYYY-MM-DD}",LEN(F20)&lt;&gt;10),FALSE,IF(AND(ISBLANK(F20)=FALSE,ISNUMBER(SUMPRODUCT(SEARCH(MID(F20,ROW(INDIRECT("1:"&amp;LEN(TRIM(F20)))),1)," "&amp;W20&amp;CHAR(10)&amp;"""")))=FALSE),FALSE,TRUE))))</f>
        <v>1</v>
      </c>
      <c r="W20" s="127" t="str">
        <f>IF(G20="{Applicable/N/A}","N/Aplicable",IF(E20="Designated Entity LEI","ABCDEFGHIJKLMNOPQRSTUVWXYZ0123456789",IF(OR(G20="{ISIN}",G20="{LEI}"),";ABCDEFGHIJKLMNOPQRSTUVWXYZ0123456789",IF(G20="{Master Trust/Other}","Master TuOhe",IF(E20="Securitisation type","Privateublc",IF(LEFT(G20,4)="{CA_",Val!B$21,IF(G20="{COUNTRY_EU_LIST}"," ;abcdefghijklmnopqrstuvwxyzABCDEFGHIJKLMNOPQRSTUVWXYZ0123456789",IF(OR(G20="{NOTIFICATION ID}",G20="{SECURITISATION ID}"),Val!B$15,IF(G20="{COUNTRY_EU}"," ;abcdefghijklmnopqrstuvwxyzABCDEFGHIJKLMNOPQRSTUVWXYZ",IF(G20="{Confirmed/Unconfirmed}","ConfirmedUnc",IF(G20="{Confirmed/Unconfirmed/N/A}","Confirmed/UncNA",IF(LEFT(G20,4)="{DAT","0123456789-",IF(LEFT(G20,4)="{Y/N","YN",IF(OR(LEFT(G20,4)="{N/A",LEFT(G20,4)="{LIS",LEFT(G20,4)="{No ",LEFT(G20,4)="{SEC",LEFT(G20,4)="{Mas"),Val!B$20,IF(LEFT(G20,4)="{TEX",Val!B$21,IF(LEFT(G20,4)="{ALP",Val!B$20,IF(LEFT(G20,4)="{COU",Val!B$20)))))))))))))))))</f>
        <v>YN</v>
      </c>
      <c r="X20" s="132"/>
      <c r="Y20" s="132"/>
      <c r="Z20" s="132"/>
      <c r="AA20" s="132"/>
      <c r="AB20" s="134"/>
      <c r="AC20" s="123" t="s">
        <v>1117</v>
      </c>
      <c r="AD20" s="132"/>
      <c r="AE20" s="132"/>
      <c r="AF20" s="132"/>
      <c r="AG20" s="129" t="s">
        <v>731</v>
      </c>
      <c r="AH20" s="132"/>
      <c r="AI20" s="117"/>
      <c r="AJ20" s="132"/>
      <c r="AK20" s="75"/>
    </row>
    <row r="21" spans="1:37" s="2" customFormat="1" ht="144" x14ac:dyDescent="0.3">
      <c r="A21" s="15" t="s">
        <v>1168</v>
      </c>
      <c r="B21" s="16" t="s">
        <v>121</v>
      </c>
      <c r="C21" s="17" t="s">
        <v>105</v>
      </c>
      <c r="D21" s="18" t="s">
        <v>62</v>
      </c>
      <c r="E21" s="19" t="s">
        <v>110</v>
      </c>
      <c r="F21" s="62"/>
      <c r="G21" s="111" t="s">
        <v>111</v>
      </c>
      <c r="H21" s="143" t="s">
        <v>112</v>
      </c>
      <c r="I21" s="93" t="s">
        <v>1368</v>
      </c>
      <c r="J21" s="170"/>
      <c r="K21" s="171"/>
      <c r="L21" s="171"/>
      <c r="M21" s="171"/>
      <c r="N21" s="172"/>
      <c r="O21" s="126">
        <f t="shared" ca="1" si="1"/>
        <v>1</v>
      </c>
      <c r="P21" s="126">
        <v>25</v>
      </c>
      <c r="Q21" s="127" t="str">
        <f ca="1">IF(AND(E21="Last notification date",MONTH(TODAY())&gt;9,DAY(TODAY())&gt;9),YEAR(TODAY())&amp;"-"&amp;MONTH(TODAY())&amp;"-"&amp;DAY(TODAY()),IF(AND(E21="Last notification date",MONTH(TODAY())&lt;9,DAY(TODAY())&lt;10),YEAR(TODAY())&amp;"-0"&amp;MONTH(TODAY())&amp;"-0"&amp;DAY(TODAY()),IF(AND(E21="Last notification date",MONTH(TODAY())&gt;9,DAY(TODAY())&lt;10),YEAR(TODAY())&amp;"-"&amp;MONTH(TODAY())&amp;"-0"&amp;DAY(TODAY()),IF(AND(E21="Last notification date",MONTH(TODAY())&lt;10,DAY(TODAY())&gt;9),YEAR(TODAY())&amp;"-0"&amp;MONTH(TODAY())&amp;"-"&amp;DAY(TODAY()),IF(LEFT(G21,4)="{SEC","SEC ID",IF(LEFT(G21,4)="{DAT","DATE",IF(LEFT(G21,4)="{TEX",Val!B$21,IF(LEFT(G21,4)="{ALP",Val!B$20,IF(LEFT(G21,4)="{COU",Val!B$20,IF(OR(LEFT(G21,4)="{ISI",LEFT(G21,4)="{LEI"),Val!B$17,IF(OR(LEFT(G21,4)="{CA_",LEFT(G21,4)="{Mas",LEFT(G21,4)="{Y/N",LEFT(G21,4)="{No ",LEFT(G21,4)="{N/A",LEFT(G21,4)="{Con",LEFT(G21,4)="{LIS"),"LIST","")))))))))))</f>
        <v>LIST</v>
      </c>
      <c r="R21" s="126">
        <f t="shared" si="2"/>
        <v>0</v>
      </c>
      <c r="S21" s="128" t="str">
        <f t="shared" si="3"/>
        <v/>
      </c>
      <c r="T21" s="126" t="str">
        <f t="shared" si="4"/>
        <v>BLANK</v>
      </c>
      <c r="U21" s="126" t="str" cm="1">
        <f t="array" aca="1" ref="U21" ca="1">IF(AND(E21="Payment exemption explanation",ISBLANK(F21)=FALSE,F$77="Confirmed"),"FORMAT",IF(AND(E21="Historical Default and Loss Performance Data location",F$3="Public",ISBLANK(F21)=TRUE),"FORMAT",IF(AND(E20="Subject to severe clawback",F20="Y",ISBLANK(F21)=TRUE),"FORMAT",IF(AND(E20="Subject to severe clawback",F20="N",ISBLANK(F21)=FALSE),"FORMAT",IF(AND(OR(E21="Credit granting criteria supervision comment",E21="Credit granting criteria compliance comment"),ISBLANK(F21)=FALSE,OR(AND(F$34="N",E416="Originator (or original lender) is not a Credit institution"),AND(F$37="N",E$37="Originator (or original lender) is not a Credit institution"))),"FORMAT_S17",IF(AND(C21="STSS60",E21="Location of Liability cash flow model",ISBLANK(F21)=TRUE,F$3="Public"),"FORMAT_S60",IF(AND(C21="STSS58",E21="Historical Default and Loss Performance Data location",ISBLANK(F21)=TRUE,F$3="Public"),"FORMAT_S37",IF(AND(E21="Sponsor LEI",ISBLANK(F21)=TRUE,ISBLANK(F$8)=TRUE),"FORMAT_LEI",IF(AND(E21="Originator LEI",ISBLANK(F21)=TRUE,ISBLANK(F$11)=TRUE),"FORMAT_LEI",IF(OR(T21="EMPTY",P21+1&lt;LEN(F21),AND(G20="{Confirmed/Unconfirmed/N/A}",S21="N/A",F20="N/A",F21&lt;&gt;"")),"FORMAT",IF(OR(AND(E21="Non-ABCP securitisation unique identifier",MID(F21,21,1)&lt;&gt;"N"),AND(E21="ABCP transaction unique identifier",MID(F21,21,1)&lt;&gt;"T"),AND(E21="ABCP programme unique identifier",MID(F21,21,1)&lt;&gt;"P")),"FORMAT_SEC_ID",IF(AND(E21="Underlying exposures classification",F21&lt;&gt;"residential mortgages",F21&lt;&gt;"commercial mortgages",F21&lt;&gt;"credit facilities provided to individuals for personal, family or household consumption purposes",F21&lt;&gt;"credit facilities, including loans and leases, provided to any type of enterprise or corporation",F21&lt;&gt;"auto loans/leases",F21&lt;&gt;"credit-card receivables",F21&lt;&gt;"trade receivables",F21&lt;&gt;"others"),"FORMAT_LIST",IF(AND(E21="Instrument code",LEN(F21)-LEN(SUBSTITUTE(F21,";",""))&lt;&gt;LEN(F20)-LEN(SUBSTITUTE(F20,";",""))),"FORMAT_;",IF(AND(E21="Sponsor country (if multiple countries)",LEN(F21)-LEN(SUBSTITUTE(F21,";",""))&lt;&gt;LEN(F$11)-LEN(SUBSTITUTE(F$11,";",""))),"FORMAT_;",IF(AND(E21="Sponsor country (if multiple countries)",ISBLANK(F21)=FALSE,LEN(F21)-LEN(SUBSTITUTE(F21,";",""))=0),"FORMAT_;",IF(AND(E21="Sponsor country (if multiple countries)",ISBLANK(F21)=TRUE,LEN(F$11)-LEN(SUBSTITUTE(F$11,";",""))&lt;&gt;0),"FORMAT_;",IF(AND(E21="Originator country  (if multiple countries)",LEN(F21)-LEN(SUBSTITUTE(F21,";",""))&lt;&gt;0,ISBLANK(F21)=FALSE,LEN(F21)-LEN(SUBSTITUTE(F21,";",""))&lt;&gt;LEN(F$8)-LEN(SUBSTITUTE(F$8,";",""))),"FORMAT_;",IF(AND(E21="Originator country  (if multiple countries)",ISBLANK(F21)=FALSE,LEN(F21)-LEN(SUBSTITUTE(F21,";",""))=0),"FORMAT_;",IF(AND(E21="Originator country  (if multiple countries)",ISBLANK(F21)=TRUE,LEN(F$8)-LEN(SUBSTITUTE(F$8,";",""))&lt;&gt;0),"FORMAT_;",IF(AND(E21="Original lender country (if multiple countries)",ISBLANK(F21)=FALSE,LEN(F21)-LEN(SUBSTITUTE(F21,";",""))&lt;&gt;0,LEN(F21)-LEN(SUBSTITUTE(F21,";",""))&lt;&gt;LEN(F$14)-LEN(SUBSTITUTE(F$14,";",""))),"FORMAT_;",IF(AND(E21="Original lender country (if multiple countries)",ISBLANK(F21)=TRUE,LEN(F$14)-LEN(SUBSTITUTE(F$14,";",""))&lt;&gt;0),"FORMAT_;",IF(AND(E21="Original lender country (if multiple countries)",ISBLANK(F21)=FALSE,LEN(F21)-LEN(SUBSTITUTE(F21,";",""))=0),"FORMAT_;",IF(OR(AND(E21="Designated Entity LEI",LEN(F21)&lt;&gt;20),AND(G21="{LEI}",LEN(F21)&lt;&gt;0,LEN(F21)&lt;20),AND(G21="{ISIN}",LEN(F21)&lt;&gt;0,LEN(F21)&lt;12),AND(LEN(F21)&lt;&gt;20,E21="Retaining entity LEI",ISBLANK(F21)=FALSE),AND(E21="Instrument ISIN",ISBLANK(F21)=FALSE,LEN(F21)&gt;0,LEN(F21)&lt;11),AND(D21="M",LEFT(G21,4)="{DAT",LEN(F21)&lt;&gt;10)),"FORMAT_LEN",IF(OR(AND(F21&lt;&gt;"",LEFT(G21,4)&lt;&gt;"{TEX",ISNUMBER(SUMPRODUCT(FIND(MID(F21,ROW(INDIRECT("1:"&amp;LEN(F21))),1),W21)))=FALSE),AND(F21&lt;&gt;"",LEFT(G21,4)&lt;&gt;"{TEX",ISERROR(SUMPRODUCT(SEARCH(MID(F21,ROW(INDIRECT("1:"&amp;LEN(TRIM(F21)))),1)," "&amp;W21&amp;CHAR(10)&amp;"""")))=TRUE)),"FORMAT_CHAR",IF(LEFT(G21,4)="{TEX","TEXT","UNK")))))))))))))))))))))))))</f>
        <v>UNK</v>
      </c>
      <c r="V21" s="126" t="b" cm="1">
        <f t="array" aca="1" ref="V21" ca="1">IF(OR(LEN(F21)&gt;P21+1),FALSE,IF(LEFT(G21,5)="{TEXT",TRUE,IF(AND(ISBLANK(F21)=FALSE,G21="{DATE_TEXT-YYYY-MM-DD}",LEN(F21)&lt;&gt;10),FALSE,IF(AND(ISBLANK(F21)=FALSE,ISNUMBER(SUMPRODUCT(SEARCH(MID(F21,ROW(INDIRECT("1:"&amp;LEN(TRIM(F21)))),1)," "&amp;W21&amp;CHAR(10)&amp;"""")))=FALSE),FALSE,TRUE))))</f>
        <v>1</v>
      </c>
      <c r="W21" s="127" t="str">
        <f>IF(G21="{Applicable/N/A}","N/Aplicable",IF(E21="Designated Entity LEI","ABCDEFGHIJKLMNOPQRSTUVWXYZ0123456789",IF(OR(G21="{ISIN}",G21="{LEI}"),";ABCDEFGHIJKLMNOPQRSTUVWXYZ0123456789",IF(G21="{Master Trust/Other}","Master TuOhe",IF(E21="Securitisation type","Privateublc",IF(LEFT(G21,4)="{CA_",Val!B$21,IF(G21="{COUNTRY_EU_LIST}"," ;abcdefghijklmnopqrstuvwxyzABCDEFGHIJKLMNOPQRSTUVWXYZ0123456789",IF(OR(G21="{NOTIFICATION ID}",G21="{SECURITISATION ID}"),Val!B$15,IF(G21="{COUNTRY_EU}"," ;abcdefghijklmnopqrstuvwxyzABCDEFGHIJKLMNOPQRSTUVWXYZ",IF(G21="{Confirmed/Unconfirmed}","ConfirmedUnc",IF(G21="{Confirmed/Unconfirmed/N/A}","Confirmed/UncNA",IF(LEFT(G21,4)="{DAT","0123456789-",IF(LEFT(G21,4)="{Y/N","YN",IF(OR(LEFT(G21,4)="{N/A",LEFT(G21,4)="{LIS",LEFT(G21,4)="{No ",LEFT(G21,4)="{SEC",LEFT(G21,4)="{Mas"),Val!B$20,IF(LEFT(G21,4)="{TEX",Val!B$21,IF(LEFT(G21,4)="{ALP",Val!B$20,IF(LEFT(G21,4)="{COU",Val!B$20)))))))))))))))))</f>
        <v>Master TuOhe</v>
      </c>
      <c r="X21" s="132"/>
      <c r="Y21" s="132"/>
      <c r="Z21" s="132"/>
      <c r="AA21" s="132"/>
      <c r="AB21" s="134"/>
      <c r="AC21" s="123" t="s">
        <v>1118</v>
      </c>
      <c r="AD21" s="132"/>
      <c r="AE21" s="132"/>
      <c r="AF21" s="132"/>
      <c r="AG21" s="129" t="s">
        <v>733</v>
      </c>
      <c r="AH21" s="132"/>
      <c r="AI21" s="117"/>
      <c r="AJ21" s="132"/>
      <c r="AK21" s="75"/>
    </row>
    <row r="22" spans="1:37" s="2" customFormat="1" ht="86.4" x14ac:dyDescent="0.3">
      <c r="A22" s="15" t="s">
        <v>1169</v>
      </c>
      <c r="B22" s="16" t="s">
        <v>122</v>
      </c>
      <c r="C22" s="17" t="s">
        <v>105</v>
      </c>
      <c r="D22" s="18" t="s">
        <v>62</v>
      </c>
      <c r="E22" s="19" t="s">
        <v>113</v>
      </c>
      <c r="F22" s="61"/>
      <c r="G22" s="111" t="s">
        <v>114</v>
      </c>
      <c r="H22" s="144"/>
      <c r="I22" s="93" t="s">
        <v>1369</v>
      </c>
      <c r="J22" s="169"/>
      <c r="K22" s="150"/>
      <c r="L22" s="150"/>
      <c r="M22" s="150"/>
      <c r="N22" s="149"/>
      <c r="O22" s="126">
        <f t="shared" ca="1" si="1"/>
        <v>1</v>
      </c>
      <c r="P22" s="126">
        <v>5000</v>
      </c>
      <c r="Q22" s="127" t="str">
        <f ca="1">IF(AND(E22="Last notification date",MONTH(TODAY())&gt;9,DAY(TODAY())&gt;9),YEAR(TODAY())&amp;"-"&amp;MONTH(TODAY())&amp;"-"&amp;DAY(TODAY()),IF(AND(E22="Last notification date",MONTH(TODAY())&lt;9,DAY(TODAY())&lt;10),YEAR(TODAY())&amp;"-0"&amp;MONTH(TODAY())&amp;"-0"&amp;DAY(TODAY()),IF(AND(E22="Last notification date",MONTH(TODAY())&gt;9,DAY(TODAY())&lt;10),YEAR(TODAY())&amp;"-"&amp;MONTH(TODAY())&amp;"-0"&amp;DAY(TODAY()),IF(AND(E22="Last notification date",MONTH(TODAY())&lt;10,DAY(TODAY())&gt;9),YEAR(TODAY())&amp;"-0"&amp;MONTH(TODAY())&amp;"-"&amp;DAY(TODAY()),IF(LEFT(G22,4)="{SEC","SEC ID",IF(LEFT(G22,4)="{DAT","DATE",IF(LEFT(G22,4)="{TEX",Val!B$21,IF(LEFT(G22,4)="{ALP",Val!B$20,IF(LEFT(G22,4)="{COU",Val!B$20,IF(OR(LEFT(G22,4)="{ISI",LEFT(G22,4)="{LEI"),Val!B$17,IF(OR(LEFT(G22,4)="{CA_",LEFT(G22,4)="{Mas",LEFT(G22,4)="{Y/N",LEFT(G22,4)="{No ",LEFT(G22,4)="{N/A",LEFT(G22,4)="{Con",LEFT(G22,4)="{LIS"),"LIST","")))))))))))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2" s="126">
        <f t="shared" si="2"/>
        <v>0</v>
      </c>
      <c r="S22" s="128" t="str">
        <f t="shared" si="3"/>
        <v/>
      </c>
      <c r="T22" s="126" t="str">
        <f t="shared" si="4"/>
        <v>BLANK</v>
      </c>
      <c r="U22" s="126" t="str" cm="1">
        <f t="array" aca="1" ref="U22" ca="1">IF(AND(E22="Payment exemption explanation",ISBLANK(F22)=FALSE,F$77="Confirmed"),"FORMAT",IF(AND(E22="Historical Default and Loss Performance Data location",F$3="Public",ISBLANK(F22)=TRUE),"FORMAT",IF(AND(E21="Subject to severe clawback",F21="Y",ISBLANK(F22)=TRUE),"FORMAT",IF(AND(E21="Subject to severe clawback",F21="N",ISBLANK(F22)=FALSE),"FORMAT",IF(AND(OR(E22="Credit granting criteria supervision comment",E22="Credit granting criteria compliance comment"),ISBLANK(F22)=FALSE,OR(AND(F$34="N",E417="Originator (or original lender) is not a Credit institution"),AND(F$37="N",E$37="Originator (or original lender) is not a Credit institution"))),"FORMAT_S17",IF(AND(C22="STSS60",E22="Location of Liability cash flow model",ISBLANK(F22)=TRUE,F$3="Public"),"FORMAT_S60",IF(AND(C22="STSS58",E22="Historical Default and Loss Performance Data location",ISBLANK(F22)=TRUE,F$3="Public"),"FORMAT_S37",IF(AND(E22="Sponsor LEI",ISBLANK(F22)=TRUE,ISBLANK(F$8)=TRUE),"FORMAT_LEI",IF(AND(E22="Originator LEI",ISBLANK(F22)=TRUE,ISBLANK(F$11)=TRUE),"FORMAT_LEI",IF(OR(T22="EMPTY",P22+1&lt;LEN(F22),AND(G21="{Confirmed/Unconfirmed/N/A}",S22="N/A",F21="N/A",F22&lt;&gt;"")),"FORMAT",IF(OR(AND(E22="Non-ABCP securitisation unique identifier",MID(F22,21,1)&lt;&gt;"N"),AND(E22="ABCP transaction unique identifier",MID(F22,21,1)&lt;&gt;"T"),AND(E22="ABCP programme unique identifier",MID(F22,21,1)&lt;&gt;"P")),"FORMAT_SEC_ID",IF(AND(E22="Underlying exposures classification",F22&lt;&gt;"residential mortgages",F22&lt;&gt;"commercial mortgages",F22&lt;&gt;"credit facilities provided to individuals for personal, family or household consumption purposes",F22&lt;&gt;"credit facilities, including loans and leases, provided to any type of enterprise or corporation",F22&lt;&gt;"auto loans/leases",F22&lt;&gt;"credit-card receivables",F22&lt;&gt;"trade receivables",F22&lt;&gt;"others"),"FORMAT_LIST",IF(AND(E22="Instrument code",LEN(F22)-LEN(SUBSTITUTE(F22,";",""))&lt;&gt;LEN(F21)-LEN(SUBSTITUTE(F21,";",""))),"FORMAT_;",IF(AND(E22="Sponsor country (if multiple countries)",LEN(F22)-LEN(SUBSTITUTE(F22,";",""))&lt;&gt;LEN(F$11)-LEN(SUBSTITUTE(F$11,";",""))),"FORMAT_;",IF(AND(E22="Sponsor country (if multiple countries)",ISBLANK(F22)=FALSE,LEN(F22)-LEN(SUBSTITUTE(F22,";",""))=0),"FORMAT_;",IF(AND(E22="Sponsor country (if multiple countries)",ISBLANK(F22)=TRUE,LEN(F$11)-LEN(SUBSTITUTE(F$11,";",""))&lt;&gt;0),"FORMAT_;",IF(AND(E22="Originator country  (if multiple countries)",LEN(F22)-LEN(SUBSTITUTE(F22,";",""))&lt;&gt;0,ISBLANK(F22)=FALSE,LEN(F22)-LEN(SUBSTITUTE(F22,";",""))&lt;&gt;LEN(F$8)-LEN(SUBSTITUTE(F$8,";",""))),"FORMAT_;",IF(AND(E22="Originator country  (if multiple countries)",ISBLANK(F22)=FALSE,LEN(F22)-LEN(SUBSTITUTE(F22,";",""))=0),"FORMAT_;",IF(AND(E22="Originator country  (if multiple countries)",ISBLANK(F22)=TRUE,LEN(F$8)-LEN(SUBSTITUTE(F$8,";",""))&lt;&gt;0),"FORMAT_;",IF(AND(E22="Original lender country (if multiple countries)",ISBLANK(F22)=FALSE,LEN(F22)-LEN(SUBSTITUTE(F22,";",""))&lt;&gt;0,LEN(F22)-LEN(SUBSTITUTE(F22,";",""))&lt;&gt;LEN(F$14)-LEN(SUBSTITUTE(F$14,";",""))),"FORMAT_;",IF(AND(E22="Original lender country (if multiple countries)",ISBLANK(F22)=TRUE,LEN(F$14)-LEN(SUBSTITUTE(F$14,";",""))&lt;&gt;0),"FORMAT_;",IF(AND(E22="Original lender country (if multiple countries)",ISBLANK(F22)=FALSE,LEN(F22)-LEN(SUBSTITUTE(F22,";",""))=0),"FORMAT_;",IF(OR(AND(E22="Designated Entity LEI",LEN(F22)&lt;&gt;20),AND(G22="{LEI}",LEN(F22)&lt;&gt;0,LEN(F22)&lt;20),AND(G22="{ISIN}",LEN(F22)&lt;&gt;0,LEN(F22)&lt;12),AND(LEN(F22)&lt;&gt;20,E22="Retaining entity LEI",ISBLANK(F22)=FALSE),AND(E22="Instrument ISIN",ISBLANK(F22)=FALSE,LEN(F22)&gt;0,LEN(F22)&lt;11),AND(D22="M",LEFT(G22,4)="{DAT",LEN(F22)&lt;&gt;10)),"FORMAT_LEN",IF(OR(AND(F22&lt;&gt;"",LEFT(G22,4)&lt;&gt;"{TEX",ISNUMBER(SUMPRODUCT(FIND(MID(F22,ROW(INDIRECT("1:"&amp;LEN(F22))),1),W22)))=FALSE),AND(F22&lt;&gt;"",LEFT(G22,4)&lt;&gt;"{TEX",ISERROR(SUMPRODUCT(SEARCH(MID(F22,ROW(INDIRECT("1:"&amp;LEN(TRIM(F22)))),1)," "&amp;W22&amp;CHAR(10)&amp;"""")))=TRUE)),"FORMAT_CHAR",IF(LEFT(G22,4)="{TEX","TEXT","UNK")))))))))))))))))))))))))</f>
        <v>TEXT</v>
      </c>
      <c r="V22" s="126" t="b" cm="1">
        <f t="array" aca="1" ref="V22" ca="1">IF(OR(LEN(F22)&gt;P22+1),FALSE,IF(LEFT(G22,5)="{TEXT",TRUE,IF(AND(ISBLANK(F22)=FALSE,G22="{DATE_TEXT-YYYY-MM-DD}",LEN(F22)&lt;&gt;10),FALSE,IF(AND(ISBLANK(F22)=FALSE,ISNUMBER(SUMPRODUCT(SEARCH(MID(F22,ROW(INDIRECT("1:"&amp;LEN(TRIM(F22)))),1)," "&amp;W22&amp;CHAR(10)&amp;"""")))=FALSE),FALSE,TRUE))))</f>
        <v>1</v>
      </c>
      <c r="W22" s="127" t="str">
        <f>IF(G22="{Applicable/N/A}","N/Aplicable",IF(E22="Designated Entity LEI","ABCDEFGHIJKLMNOPQRSTUVWXYZ0123456789",IF(OR(G22="{ISIN}",G22="{LEI}"),";ABCDEFGHIJKLMNOPQRSTUVWXYZ0123456789",IF(G22="{Master Trust/Other}","Master TuOhe",IF(E22="Securitisation type","Privateublc",IF(LEFT(G22,4)="{CA_",Val!B$21,IF(G22="{COUNTRY_EU_LIST}"," ;abcdefghijklmnopqrstuvwxyzABCDEFGHIJKLMNOPQRSTUVWXYZ0123456789",IF(OR(G22="{NOTIFICATION ID}",G22="{SECURITISATION ID}"),Val!B$15,IF(G22="{COUNTRY_EU}"," ;abcdefghijklmnopqrstuvwxyzABCDEFGHIJKLMNOPQRSTUVWXYZ",IF(G22="{Confirmed/Unconfirmed}","ConfirmedUnc",IF(G22="{Confirmed/Unconfirmed/N/A}","Confirmed/UncNA",IF(LEFT(G22,4)="{DAT","0123456789-",IF(LEFT(G22,4)="{Y/N","YN",IF(OR(LEFT(G22,4)="{N/A",LEFT(G22,4)="{LIS",LEFT(G22,4)="{No ",LEFT(G22,4)="{SEC",LEFT(G22,4)="{Mas"),Val!B$20,IF(LEFT(G22,4)="{TEX",Val!B$21,IF(LEFT(G22,4)="{ALP",Val!B$20,IF(LEFT(G22,4)="{COU",Val!B$20)))))))))))))))))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2" s="132"/>
      <c r="Y22" s="132"/>
      <c r="Z22" s="132"/>
      <c r="AA22" s="132"/>
      <c r="AB22" s="134"/>
      <c r="AC22" s="123" t="s">
        <v>1078</v>
      </c>
      <c r="AD22" s="132"/>
      <c r="AE22" s="132"/>
      <c r="AF22" s="132"/>
      <c r="AG22" s="129" t="s">
        <v>736</v>
      </c>
      <c r="AH22" s="132"/>
      <c r="AI22" s="117"/>
      <c r="AJ22" s="132"/>
      <c r="AK22" s="75"/>
    </row>
    <row r="23" spans="1:37" s="2" customFormat="1" ht="172.8" x14ac:dyDescent="0.3">
      <c r="A23" s="15" t="s">
        <v>1170</v>
      </c>
      <c r="B23" s="16" t="s">
        <v>126</v>
      </c>
      <c r="C23" s="17" t="s">
        <v>116</v>
      </c>
      <c r="D23" s="18" t="s">
        <v>62</v>
      </c>
      <c r="E23" s="19" t="s">
        <v>117</v>
      </c>
      <c r="F23" s="61" t="s">
        <v>736</v>
      </c>
      <c r="G23" s="108" t="s">
        <v>1106</v>
      </c>
      <c r="H23" s="43" t="s">
        <v>1129</v>
      </c>
      <c r="I23" s="88" t="s">
        <v>1321</v>
      </c>
      <c r="J23" s="163" t="s">
        <v>119</v>
      </c>
      <c r="K23" s="166" t="s">
        <v>120</v>
      </c>
      <c r="L23" s="143" t="s">
        <v>49</v>
      </c>
      <c r="M23" s="143" t="s">
        <v>50</v>
      </c>
      <c r="N23" s="145" t="s">
        <v>49</v>
      </c>
      <c r="O23" s="126">
        <f t="shared" ca="1" si="1"/>
        <v>1</v>
      </c>
      <c r="P23" s="126">
        <v>50</v>
      </c>
      <c r="Q23" s="127" t="str">
        <f ca="1">IF(AND(E23="Last notification date",MONTH(TODAY())&gt;9,DAY(TODAY())&gt;9),YEAR(TODAY())&amp;"-"&amp;MONTH(TODAY())&amp;"-"&amp;DAY(TODAY()),IF(AND(E23="Last notification date",MONTH(TODAY())&lt;9,DAY(TODAY())&lt;10),YEAR(TODAY())&amp;"-0"&amp;MONTH(TODAY())&amp;"-0"&amp;DAY(TODAY()),IF(AND(E23="Last notification date",MONTH(TODAY())&gt;9,DAY(TODAY())&lt;10),YEAR(TODAY())&amp;"-"&amp;MONTH(TODAY())&amp;"-0"&amp;DAY(TODAY()),IF(AND(E23="Last notification date",MONTH(TODAY())&lt;10,DAY(TODAY())&gt;9),YEAR(TODAY())&amp;"-0"&amp;MONTH(TODAY())&amp;"-"&amp;DAY(TODAY()),IF(LEFT(G23,4)="{SEC","SEC ID",IF(LEFT(G23,4)="{DAT","DATE",IF(LEFT(G23,4)="{TEX",Val!B$21,IF(LEFT(G23,4)="{ALP",Val!B$20,IF(LEFT(G23,4)="{COU",Val!B$20,IF(OR(LEFT(G23,4)="{ISI",LEFT(G23,4)="{LEI"),Val!B$17,IF(OR(LEFT(G23,4)="{CA_",LEFT(G23,4)="{Mas",LEFT(G23,4)="{Y/N",LEFT(G23,4)="{No ",LEFT(G23,4)="{N/A",LEFT(G23,4)="{Con",LEFT(G23,4)="{LIS"),"LIST","")))))))))))</f>
        <v xml:space="preserve"> !"#$%&amp;'()*+,-./0123456789:;&lt;=&gt;?@ABCDEFGHIJKLMNOPQRSTUVWXYZ[\]^_`abcdefghijklmnopqrstuvwxyz{|}</v>
      </c>
      <c r="R23" s="126">
        <f t="shared" si="2"/>
        <v>10</v>
      </c>
      <c r="S23" s="128" t="str">
        <f t="shared" si="3"/>
        <v/>
      </c>
      <c r="T23" s="126" t="str">
        <f t="shared" si="4"/>
        <v>UNK</v>
      </c>
      <c r="U23" s="126" t="str" cm="1">
        <f t="array" aca="1" ref="U23" ca="1">IF(AND(E23="Payment exemption explanation",ISBLANK(F23)=FALSE,F$77="Confirmed"),"FORMAT",IF(AND(E23="Historical Default and Loss Performance Data location",F$3="Public",ISBLANK(F23)=TRUE),"FORMAT",IF(AND(E22="Subject to severe clawback",F22="Y",ISBLANK(F23)=TRUE),"FORMAT",IF(AND(E22="Subject to severe clawback",F22="N",ISBLANK(F23)=FALSE),"FORMAT",IF(AND(OR(E23="Credit granting criteria supervision comment",E23="Credit granting criteria compliance comment"),ISBLANK(F23)=FALSE,OR(AND(F$34="N",E418="Originator (or original lender) is not a Credit institution"),AND(F$37="N",E$37="Originator (or original lender) is not a Credit institution"))),"FORMAT_S17",IF(AND(C23="STSS60",E23="Location of Liability cash flow model",ISBLANK(F23)=TRUE,F$3="Public"),"FORMAT_S60",IF(AND(C23="STSS58",E23="Historical Default and Loss Performance Data location",ISBLANK(F23)=TRUE,F$3="Public"),"FORMAT_S37",IF(AND(E23="Sponsor LEI",ISBLANK(F23)=TRUE,ISBLANK(F$8)=TRUE),"FORMAT_LEI",IF(AND(E23="Originator LEI",ISBLANK(F23)=TRUE,ISBLANK(F$11)=TRUE),"FORMAT_LEI",IF(OR(T23="EMPTY",P23+1&lt;LEN(F23),AND(G22="{Confirmed/Unconfirmed/N/A}",S23="N/A",F22="N/A",F23&lt;&gt;"")),"FORMAT",IF(OR(AND(E23="Non-ABCP securitisation unique identifier",MID(F23,21,1)&lt;&gt;"N"),AND(E23="ABCP transaction unique identifier",MID(F23,21,1)&lt;&gt;"T"),AND(E23="ABCP programme unique identifier",MID(F23,21,1)&lt;&gt;"P")),"FORMAT_SEC_ID",IF(AND(E23="Underlying exposures classification",F23&lt;&gt;"residential mortgages",F23&lt;&gt;"commercial mortgages",F23&lt;&gt;"credit facilities provided to individuals for personal, family or household consumption purposes",F23&lt;&gt;"credit facilities, including loans and leases, provided to any type of enterprise or corporation",F23&lt;&gt;"auto loans/leases",F23&lt;&gt;"credit-card receivables",F23&lt;&gt;"trade receivables",F23&lt;&gt;"others"),"FORMAT_LIST",IF(AND(E23="Instrument code",LEN(F23)-LEN(SUBSTITUTE(F23,";",""))&lt;&gt;LEN(F22)-LEN(SUBSTITUTE(F22,";",""))),"FORMAT_;",IF(AND(E23="Sponsor country (if multiple countries)",LEN(F23)-LEN(SUBSTITUTE(F23,";",""))&lt;&gt;LEN(F$11)-LEN(SUBSTITUTE(F$11,";",""))),"FORMAT_;",IF(AND(E23="Sponsor country (if multiple countries)",ISBLANK(F23)=FALSE,LEN(F23)-LEN(SUBSTITUTE(F23,";",""))=0),"FORMAT_;",IF(AND(E23="Sponsor country (if multiple countries)",ISBLANK(F23)=TRUE,LEN(F$11)-LEN(SUBSTITUTE(F$11,";",""))&lt;&gt;0),"FORMAT_;",IF(AND(E23="Originator country  (if multiple countries)",LEN(F23)-LEN(SUBSTITUTE(F23,";",""))&lt;&gt;0,ISBLANK(F23)=FALSE,LEN(F23)-LEN(SUBSTITUTE(F23,";",""))&lt;&gt;LEN(F$8)-LEN(SUBSTITUTE(F$8,";",""))),"FORMAT_;",IF(AND(E23="Originator country  (if multiple countries)",ISBLANK(F23)=FALSE,LEN(F23)-LEN(SUBSTITUTE(F23,";",""))=0),"FORMAT_;",IF(AND(E23="Originator country  (if multiple countries)",ISBLANK(F23)=TRUE,LEN(F$8)-LEN(SUBSTITUTE(F$8,";",""))&lt;&gt;0),"FORMAT_;",IF(AND(E23="Original lender country (if multiple countries)",ISBLANK(F23)=FALSE,LEN(F23)-LEN(SUBSTITUTE(F23,";",""))&lt;&gt;0,LEN(F23)-LEN(SUBSTITUTE(F23,";",""))&lt;&gt;LEN(F$14)-LEN(SUBSTITUTE(F$14,";",""))),"FORMAT_;",IF(AND(E23="Original lender country (if multiple countries)",ISBLANK(F23)=TRUE,LEN(F$14)-LEN(SUBSTITUTE(F$14,";",""))&lt;&gt;0),"FORMAT_;",IF(AND(E23="Original lender country (if multiple countries)",ISBLANK(F23)=FALSE,LEN(F23)-LEN(SUBSTITUTE(F23,";",""))=0),"FORMAT_;",IF(OR(AND(E23="Designated Entity LEI",LEN(F23)&lt;&gt;20),AND(G23="{LEI}",LEN(F23)&lt;&gt;0,LEN(F23)&lt;20),AND(G23="{ISIN}",LEN(F23)&lt;&gt;0,LEN(F23)&lt;12),AND(LEN(F23)&lt;&gt;20,E23="Retaining entity LEI",ISBLANK(F23)=FALSE),AND(E23="Instrument ISIN",ISBLANK(F23)=FALSE,LEN(F23)&gt;0,LEN(F23)&lt;11),AND(D23="M",LEFT(G23,4)="{DAT",LEN(F23)&lt;&gt;10)),"FORMAT_LEN",IF(OR(AND(F23&lt;&gt;"",LEFT(G23,4)&lt;&gt;"{TEX",ISNUMBER(SUMPRODUCT(FIND(MID(F23,ROW(INDIRECT("1:"&amp;LEN(F23))),1),W23)))=FALSE),AND(F23&lt;&gt;"",LEFT(G23,4)&lt;&gt;"{TEX",ISERROR(SUMPRODUCT(SEARCH(MID(F23,ROW(INDIRECT("1:"&amp;LEN(TRIM(F23)))),1)," "&amp;W23&amp;CHAR(10)&amp;"""")))=TRUE)),"FORMAT_CHAR",IF(LEFT(G23,4)="{TEX","TEXT","UNK")))))))))))))))))))))))))</f>
        <v>UNK</v>
      </c>
      <c r="V23" s="126" t="b" cm="1">
        <f t="array" aca="1" ref="V23" ca="1">IF(OR(LEN(F23)&gt;P23+1),FALSE,IF(LEFT(G23,5)="{TEXT",TRUE,IF(AND(ISBLANK(F23)=FALSE,G23="{DATE_TEXT-YYYY-MM-DD}",LEN(F23)&lt;&gt;10),FALSE,IF(AND(ISBLANK(F23)=FALSE,ISNUMBER(SUMPRODUCT(SEARCH(MID(F23,ROW(INDIRECT("1:"&amp;LEN(TRIM(F23)))),1)," "&amp;W23&amp;CHAR(10)&amp;"""")))=FALSE),FALSE,TRUE))))</f>
        <v>1</v>
      </c>
      <c r="W23" s="127" t="str">
        <f>IF(G23="{Applicable/N/A}","N/Aplicable",IF(E23="Designated Entity LEI","ABCDEFGHIJKLMNOPQRSTUVWXYZ0123456789",IF(OR(G23="{ISIN}",G23="{LEI}"),";ABCDEFGHIJKLMNOPQRSTUVWXYZ0123456789",IF(G23="{Master Trust/Other}","Master TuOhe",IF(E23="Securitisation type","Privateublc",IF(LEFT(G23,4)="{CA_",Val!B$21,IF(G23="{COUNTRY_EU_LIST}"," ;abcdefghijklmnopqrstuvwxyzABCDEFGHIJKLMNOPQRSTUVWXYZ0123456789",IF(OR(G23="{NOTIFICATION ID}",G23="{SECURITISATION ID}"),Val!B$15,IF(G23="{COUNTRY_EU}"," ;abcdefghijklmnopqrstuvwxyzABCDEFGHIJKLMNOPQRSTUVWXYZ",IF(G23="{Confirmed/Unconfirmed}","ConfirmedUnc",IF(G23="{Confirmed/Unconfirmed/N/A}","Confirmed/UncNA",IF(LEFT(G23,4)="{DAT","0123456789-",IF(LEFT(G23,4)="{Y/N","YN",IF(OR(LEFT(G23,4)="{N/A",LEFT(G23,4)="{LIS",LEFT(G23,4)="{No ",LEFT(G23,4)="{SEC",LEFT(G23,4)="{Mas"),Val!B$20,IF(LEFT(G23,4)="{TEX",Val!B$21,IF(LEFT(G23,4)="{ALP",Val!B$20,IF(LEFT(G23,4)="{COU",Val!B$20)))))))))))))))))</f>
        <v xml:space="preserve"> ;abcdefghijklmnopqrstuvwxyzABCDEFGHIJKLMNOPQRSTUVWXYZ</v>
      </c>
      <c r="X23" s="132"/>
      <c r="Y23" s="132"/>
      <c r="Z23" s="132"/>
      <c r="AA23" s="132"/>
      <c r="AB23" s="134"/>
      <c r="AC23" s="123" t="s">
        <v>1079</v>
      </c>
      <c r="AD23" s="132"/>
      <c r="AE23" s="132"/>
      <c r="AF23" s="132"/>
      <c r="AG23" s="129" t="s">
        <v>738</v>
      </c>
      <c r="AH23" s="132"/>
      <c r="AI23" s="117"/>
      <c r="AJ23" s="132"/>
      <c r="AK23" s="75"/>
    </row>
    <row r="24" spans="1:37" s="2" customFormat="1" ht="244.8" x14ac:dyDescent="0.3">
      <c r="A24" s="15" t="s">
        <v>1171</v>
      </c>
      <c r="B24" s="16" t="s">
        <v>131</v>
      </c>
      <c r="C24" s="17" t="s">
        <v>116</v>
      </c>
      <c r="D24" s="18" t="s">
        <v>62</v>
      </c>
      <c r="E24" s="19" t="s">
        <v>119</v>
      </c>
      <c r="F24" s="61" t="s">
        <v>1497</v>
      </c>
      <c r="G24" s="111" t="s">
        <v>154</v>
      </c>
      <c r="H24" s="43" t="s">
        <v>1104</v>
      </c>
      <c r="I24" s="88" t="s">
        <v>1361</v>
      </c>
      <c r="J24" s="164"/>
      <c r="K24" s="167"/>
      <c r="L24" s="147" t="s">
        <v>49</v>
      </c>
      <c r="M24" s="147" t="s">
        <v>50</v>
      </c>
      <c r="N24" s="148"/>
      <c r="O24" s="126">
        <f t="shared" ca="1" si="1"/>
        <v>1</v>
      </c>
      <c r="P24" s="126">
        <v>100</v>
      </c>
      <c r="Q24" s="127" t="str">
        <f ca="1">IF(AND(E24="Last notification date",MONTH(TODAY())&gt;9,DAY(TODAY())&gt;9),YEAR(TODAY())&amp;"-"&amp;MONTH(TODAY())&amp;"-"&amp;DAY(TODAY()),IF(AND(E24="Last notification date",MONTH(TODAY())&lt;9,DAY(TODAY())&lt;10),YEAR(TODAY())&amp;"-0"&amp;MONTH(TODAY())&amp;"-0"&amp;DAY(TODAY()),IF(AND(E24="Last notification date",MONTH(TODAY())&gt;9,DAY(TODAY())&lt;10),YEAR(TODAY())&amp;"-"&amp;MONTH(TODAY())&amp;"-0"&amp;DAY(TODAY()),IF(AND(E24="Last notification date",MONTH(TODAY())&lt;10,DAY(TODAY())&gt;9),YEAR(TODAY())&amp;"-0"&amp;MONTH(TODAY())&amp;"-"&amp;DAY(TODAY()),IF(LEFT(G24,4)="{SEC","SEC ID",IF(LEFT(G24,4)="{DAT","DATE",IF(LEFT(G24,4)="{TEX",Val!B$21,IF(LEFT(G24,4)="{ALP",Val!B$20,IF(LEFT(G24,4)="{COU",Val!B$20,IF(OR(LEFT(G24,4)="{ISI",LEFT(G24,4)="{LEI"),Val!B$17,IF(OR(LEFT(G24,4)="{CA_",LEFT(G24,4)="{Mas",LEFT(G24,4)="{Y/N",LEFT(G24,4)="{No ",LEFT(G24,4)="{N/A",LEFT(G24,4)="{Con",LEFT(G24,4)="{LIS"),"LIST","")))))))))))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4" s="126">
        <f t="shared" si="2"/>
        <v>31</v>
      </c>
      <c r="S24" s="128" t="str">
        <f t="shared" si="3"/>
        <v/>
      </c>
      <c r="T24" s="126" t="str">
        <f t="shared" si="4"/>
        <v>UNK</v>
      </c>
      <c r="U24" s="126" t="str" cm="1">
        <f t="array" aca="1" ref="U24" ca="1">IF(AND(E24="Payment exemption explanation",ISBLANK(F24)=FALSE,F$77="Confirmed"),"FORMAT",IF(AND(E24="Historical Default and Loss Performance Data location",F$3="Public",ISBLANK(F24)=TRUE),"FORMAT",IF(AND(E23="Subject to severe clawback",F23="Y",ISBLANK(F24)=TRUE),"FORMAT",IF(AND(E23="Subject to severe clawback",F23="N",ISBLANK(F24)=FALSE),"FORMAT",IF(AND(OR(E24="Credit granting criteria supervision comment",E24="Credit granting criteria compliance comment"),ISBLANK(F24)=FALSE,OR(AND(F$34="N",E419="Originator (or original lender) is not a Credit institution"),AND(F$37="N",E$37="Originator (or original lender) is not a Credit institution"))),"FORMAT_S17",IF(AND(C24="STSS60",E24="Location of Liability cash flow model",ISBLANK(F24)=TRUE,F$3="Public"),"FORMAT_S60",IF(AND(C24="STSS58",E24="Historical Default and Loss Performance Data location",ISBLANK(F24)=TRUE,F$3="Public"),"FORMAT_S37",IF(AND(E24="Sponsor LEI",ISBLANK(F24)=TRUE,ISBLANK(F$8)=TRUE),"FORMAT_LEI",IF(AND(E24="Originator LEI",ISBLANK(F24)=TRUE,ISBLANK(F$11)=TRUE),"FORMAT_LEI",IF(OR(T24="EMPTY",P24+1&lt;LEN(F24),AND(G23="{Confirmed/Unconfirmed/N/A}",S24="N/A",F23="N/A",F24&lt;&gt;"")),"FORMAT",IF(OR(AND(E24="Non-ABCP securitisation unique identifier",MID(F24,21,1)&lt;&gt;"N"),AND(E24="ABCP transaction unique identifier",MID(F24,21,1)&lt;&gt;"T"),AND(E24="ABCP programme unique identifier",MID(F24,21,1)&lt;&gt;"P")),"FORMAT_SEC_ID",IF(AND(E24="Underlying exposures classification",F24&lt;&gt;"residential mortgages",F24&lt;&gt;"commercial mortgages",F24&lt;&gt;"credit facilities provided to individuals for personal, family or household consumption purposes",F24&lt;&gt;"credit facilities, including loans and leases, provided to any type of enterprise or corporation",F24&lt;&gt;"auto loans/leases",F24&lt;&gt;"credit-card receivables",F24&lt;&gt;"trade receivables",F24&lt;&gt;"others"),"FORMAT_LIST",IF(AND(E24="Instrument code",LEN(F24)-LEN(SUBSTITUTE(F24,";",""))&lt;&gt;LEN(F23)-LEN(SUBSTITUTE(F23,";",""))),"FORMAT_;",IF(AND(E24="Sponsor country (if multiple countries)",LEN(F24)-LEN(SUBSTITUTE(F24,";",""))&lt;&gt;LEN(F$11)-LEN(SUBSTITUTE(F$11,";",""))),"FORMAT_;",IF(AND(E24="Sponsor country (if multiple countries)",ISBLANK(F24)=FALSE,LEN(F24)-LEN(SUBSTITUTE(F24,";",""))=0),"FORMAT_;",IF(AND(E24="Sponsor country (if multiple countries)",ISBLANK(F24)=TRUE,LEN(F$11)-LEN(SUBSTITUTE(F$11,";",""))&lt;&gt;0),"FORMAT_;",IF(AND(E24="Originator country  (if multiple countries)",LEN(F24)-LEN(SUBSTITUTE(F24,";",""))&lt;&gt;0,ISBLANK(F24)=FALSE,LEN(F24)-LEN(SUBSTITUTE(F24,";",""))&lt;&gt;LEN(F$8)-LEN(SUBSTITUTE(F$8,";",""))),"FORMAT_;",IF(AND(E24="Originator country  (if multiple countries)",ISBLANK(F24)=FALSE,LEN(F24)-LEN(SUBSTITUTE(F24,";",""))=0),"FORMAT_;",IF(AND(E24="Originator country  (if multiple countries)",ISBLANK(F24)=TRUE,LEN(F$8)-LEN(SUBSTITUTE(F$8,";",""))&lt;&gt;0),"FORMAT_;",IF(AND(E24="Original lender country (if multiple countries)",ISBLANK(F24)=FALSE,LEN(F24)-LEN(SUBSTITUTE(F24,";",""))&lt;&gt;0,LEN(F24)-LEN(SUBSTITUTE(F24,";",""))&lt;&gt;LEN(F$14)-LEN(SUBSTITUTE(F$14,";",""))),"FORMAT_;",IF(AND(E24="Original lender country (if multiple countries)",ISBLANK(F24)=TRUE,LEN(F$14)-LEN(SUBSTITUTE(F$14,";",""))&lt;&gt;0),"FORMAT_;",IF(AND(E24="Original lender country (if multiple countries)",ISBLANK(F24)=FALSE,LEN(F24)-LEN(SUBSTITUTE(F24,";",""))=0),"FORMAT_;",IF(OR(AND(E24="Designated Entity LEI",LEN(F24)&lt;&gt;20),AND(G24="{LEI}",LEN(F24)&lt;&gt;0,LEN(F24)&lt;20),AND(G24="{ISIN}",LEN(F24)&lt;&gt;0,LEN(F24)&lt;12),AND(LEN(F24)&lt;&gt;20,E24="Retaining entity LEI",ISBLANK(F24)=FALSE),AND(E24="Instrument ISIN",ISBLANK(F24)=FALSE,LEN(F24)&gt;0,LEN(F24)&lt;11),AND(D24="M",LEFT(G24,4)="{DAT",LEN(F24)&lt;&gt;10)),"FORMAT_LEN",IF(OR(AND(F24&lt;&gt;"",LEFT(G24,4)&lt;&gt;"{TEX",ISNUMBER(SUMPRODUCT(FIND(MID(F24,ROW(INDIRECT("1:"&amp;LEN(F24))),1),W24)))=FALSE),AND(F24&lt;&gt;"",LEFT(G24,4)&lt;&gt;"{TEX",ISERROR(SUMPRODUCT(SEARCH(MID(F24,ROW(INDIRECT("1:"&amp;LEN(TRIM(F24)))),1)," "&amp;W24&amp;CHAR(10)&amp;"""")))=TRUE)),"FORMAT_CHAR",IF(LEFT(G24,4)="{TEX","TEXT","UNK")))))))))))))))))))))))))</f>
        <v>TEXT</v>
      </c>
      <c r="V24" s="126" t="b" cm="1">
        <f t="array" aca="1" ref="V24" ca="1">IF(OR(LEN(F24)&gt;P24+1),FALSE,IF(LEFT(G24,5)="{TEXT",TRUE,IF(AND(ISBLANK(F24)=FALSE,G24="{DATE_TEXT-YYYY-MM-DD}",LEN(F24)&lt;&gt;10),FALSE,IF(AND(ISBLANK(F24)=FALSE,ISNUMBER(SUMPRODUCT(SEARCH(MID(F24,ROW(INDIRECT("1:"&amp;LEN(TRIM(F24)))),1)," "&amp;W24&amp;CHAR(10)&amp;"""")))=FALSE),FALSE,TRUE))))</f>
        <v>1</v>
      </c>
      <c r="W24" s="127" t="str">
        <f>IF(G24="{Applicable/N/A}","N/Aplicable",IF(E24="Designated Entity LEI","ABCDEFGHIJKLMNOPQRSTUVWXYZ0123456789",IF(OR(G24="{ISIN}",G24="{LEI}"),";ABCDEFGHIJKLMNOPQRSTUVWXYZ0123456789",IF(G24="{Master Trust/Other}","Master TuOhe",IF(E24="Securitisation type","Privateublc",IF(LEFT(G24,4)="{CA_",Val!B$21,IF(G24="{COUNTRY_EU_LIST}"," ;abcdefghijklmnopqrstuvwxyzABCDEFGHIJKLMNOPQRSTUVWXYZ0123456789",IF(OR(G24="{NOTIFICATION ID}",G24="{SECURITISATION ID}"),Val!B$15,IF(G24="{COUNTRY_EU}"," ;abcdefghijklmnopqrstuvwxyzABCDEFGHIJKLMNOPQRSTUVWXYZ",IF(G24="{Confirmed/Unconfirmed}","ConfirmedUnc",IF(G24="{Confirmed/Unconfirmed/N/A}","Confirmed/UncNA",IF(LEFT(G24,4)="{DAT","0123456789-",IF(LEFT(G24,4)="{Y/N","YN",IF(OR(LEFT(G24,4)="{N/A",LEFT(G24,4)="{LIS",LEFT(G24,4)="{No ",LEFT(G24,4)="{SEC",LEFT(G24,4)="{Mas"),Val!B$20,IF(LEFT(G24,4)="{TEX",Val!B$21,IF(LEFT(G24,4)="{ALP",Val!B$20,IF(LEFT(G24,4)="{COU",Val!B$20)))))))))))))))))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4" s="132"/>
      <c r="Y24" s="132"/>
      <c r="Z24" s="132"/>
      <c r="AA24" s="132"/>
      <c r="AB24" s="134"/>
      <c r="AC24" s="123" t="s">
        <v>1119</v>
      </c>
      <c r="AD24" s="132"/>
      <c r="AE24" s="132"/>
      <c r="AF24" s="132"/>
      <c r="AG24" s="129" t="s">
        <v>740</v>
      </c>
      <c r="AH24" s="132"/>
      <c r="AI24" s="117"/>
      <c r="AJ24" s="132"/>
      <c r="AK24" s="75"/>
    </row>
    <row r="25" spans="1:37" s="2" customFormat="1" ht="244.8" x14ac:dyDescent="0.3">
      <c r="A25" s="15" t="s">
        <v>1172</v>
      </c>
      <c r="B25" s="16" t="s">
        <v>1173</v>
      </c>
      <c r="C25" s="17" t="s">
        <v>116</v>
      </c>
      <c r="D25" s="18" t="s">
        <v>62</v>
      </c>
      <c r="E25" s="19" t="s">
        <v>1038</v>
      </c>
      <c r="F25" s="61"/>
      <c r="G25" s="111" t="s">
        <v>114</v>
      </c>
      <c r="H25" s="43" t="s">
        <v>1039</v>
      </c>
      <c r="I25" s="88" t="s">
        <v>1387</v>
      </c>
      <c r="J25" s="165"/>
      <c r="K25" s="168"/>
      <c r="L25" s="144"/>
      <c r="M25" s="144"/>
      <c r="N25" s="146"/>
      <c r="O25" s="126">
        <f t="shared" ca="1" si="1"/>
        <v>1</v>
      </c>
      <c r="P25" s="126">
        <v>5000</v>
      </c>
      <c r="Q25" s="127" t="str">
        <f ca="1">IF(AND(E25="Last notification date",MONTH(TODAY())&gt;9,DAY(TODAY())&gt;9),YEAR(TODAY())&amp;"-"&amp;MONTH(TODAY())&amp;"-"&amp;DAY(TODAY()),IF(AND(E25="Last notification date",MONTH(TODAY())&lt;9,DAY(TODAY())&lt;10),YEAR(TODAY())&amp;"-0"&amp;MONTH(TODAY())&amp;"-0"&amp;DAY(TODAY()),IF(AND(E25="Last notification date",MONTH(TODAY())&gt;9,DAY(TODAY())&lt;10),YEAR(TODAY())&amp;"-"&amp;MONTH(TODAY())&amp;"-0"&amp;DAY(TODAY()),IF(AND(E25="Last notification date",MONTH(TODAY())&lt;10,DAY(TODAY())&gt;9),YEAR(TODAY())&amp;"-0"&amp;MONTH(TODAY())&amp;"-"&amp;DAY(TODAY()),IF(LEFT(G25,4)="{SEC","SEC ID",IF(LEFT(G25,4)="{DAT","DATE",IF(LEFT(G25,4)="{TEX",Val!B$21,IF(LEFT(G25,4)="{ALP",Val!B$20,IF(LEFT(G25,4)="{COU",Val!B$20,IF(OR(LEFT(G25,4)="{ISI",LEFT(G25,4)="{LEI"),Val!B$17,IF(OR(LEFT(G25,4)="{CA_",LEFT(G25,4)="{Mas",LEFT(G25,4)="{Y/N",LEFT(G25,4)="{No ",LEFT(G25,4)="{N/A",LEFT(G25,4)="{Con",LEFT(G25,4)="{LIS"),"LIST","")))))))))))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5" s="126">
        <f t="shared" si="2"/>
        <v>0</v>
      </c>
      <c r="S25" s="128" t="str">
        <f t="shared" si="3"/>
        <v/>
      </c>
      <c r="T25" s="126" t="str">
        <f t="shared" si="4"/>
        <v>BLANK</v>
      </c>
      <c r="U25" s="126" t="str" cm="1">
        <f t="array" aca="1" ref="U25" ca="1">IF(AND(E25="Payment exemption explanation",ISBLANK(F25)=FALSE,F$77="Confirmed"),"FORMAT",IF(AND(E25="Historical Default and Loss Performance Data location",F$3="Public",ISBLANK(F25)=TRUE),"FORMAT",IF(AND(E24="Subject to severe clawback",F24="Y",ISBLANK(F25)=TRUE),"FORMAT",IF(AND(E24="Subject to severe clawback",F24="N",ISBLANK(F25)=FALSE),"FORMAT",IF(AND(OR(E25="Credit granting criteria supervision comment",E25="Credit granting criteria compliance comment"),ISBLANK(F25)=FALSE,OR(AND(F$34="N",E420="Originator (or original lender) is not a Credit institution"),AND(F$37="N",E$37="Originator (or original lender) is not a Credit institution"))),"FORMAT_S17",IF(AND(C25="STSS60",E25="Location of Liability cash flow model",ISBLANK(F25)=TRUE,F$3="Public"),"FORMAT_S60",IF(AND(C25="STSS58",E25="Historical Default and Loss Performance Data location",ISBLANK(F25)=TRUE,F$3="Public"),"FORMAT_S37",IF(AND(E25="Sponsor LEI",ISBLANK(F25)=TRUE,ISBLANK(F$8)=TRUE),"FORMAT_LEI",IF(AND(E25="Originator LEI",ISBLANK(F25)=TRUE,ISBLANK(F$11)=TRUE),"FORMAT_LEI",IF(OR(T25="EMPTY",P25+1&lt;LEN(F25),AND(G24="{Confirmed/Unconfirmed/N/A}",S25="N/A",F24="N/A",F25&lt;&gt;"")),"FORMAT",IF(OR(AND(E25="Non-ABCP securitisation unique identifier",MID(F25,21,1)&lt;&gt;"N"),AND(E25="ABCP transaction unique identifier",MID(F25,21,1)&lt;&gt;"T"),AND(E25="ABCP programme unique identifier",MID(F25,21,1)&lt;&gt;"P")),"FORMAT_SEC_ID",IF(AND(E25="Underlying exposures classification",F25&lt;&gt;"residential mortgages",F25&lt;&gt;"commercial mortgages",F25&lt;&gt;"credit facilities provided to individuals for personal, family or household consumption purposes",F25&lt;&gt;"credit facilities, including loans and leases, provided to any type of enterprise or corporation",F25&lt;&gt;"auto loans/leases",F25&lt;&gt;"credit-card receivables",F25&lt;&gt;"trade receivables",F25&lt;&gt;"others"),"FORMAT_LIST",IF(AND(E25="Instrument code",LEN(F25)-LEN(SUBSTITUTE(F25,";",""))&lt;&gt;LEN(F24)-LEN(SUBSTITUTE(F24,";",""))),"FORMAT_;",IF(AND(E25="Sponsor country (if multiple countries)",LEN(F25)-LEN(SUBSTITUTE(F25,";",""))&lt;&gt;LEN(F$11)-LEN(SUBSTITUTE(F$11,";",""))),"FORMAT_;",IF(AND(E25="Sponsor country (if multiple countries)",ISBLANK(F25)=FALSE,LEN(F25)-LEN(SUBSTITUTE(F25,";",""))=0),"FORMAT_;",IF(AND(E25="Sponsor country (if multiple countries)",ISBLANK(F25)=TRUE,LEN(F$11)-LEN(SUBSTITUTE(F$11,";",""))&lt;&gt;0),"FORMAT_;",IF(AND(E25="Originator country  (if multiple countries)",LEN(F25)-LEN(SUBSTITUTE(F25,";",""))&lt;&gt;0,ISBLANK(F25)=FALSE,LEN(F25)-LEN(SUBSTITUTE(F25,";",""))&lt;&gt;LEN(F$8)-LEN(SUBSTITUTE(F$8,";",""))),"FORMAT_;",IF(AND(E25="Originator country  (if multiple countries)",ISBLANK(F25)=FALSE,LEN(F25)-LEN(SUBSTITUTE(F25,";",""))=0),"FORMAT_;",IF(AND(E25="Originator country  (if multiple countries)",ISBLANK(F25)=TRUE,LEN(F$8)-LEN(SUBSTITUTE(F$8,";",""))&lt;&gt;0),"FORMAT_;",IF(AND(E25="Original lender country (if multiple countries)",ISBLANK(F25)=FALSE,LEN(F25)-LEN(SUBSTITUTE(F25,";",""))&lt;&gt;0,LEN(F25)-LEN(SUBSTITUTE(F25,";",""))&lt;&gt;LEN(F$14)-LEN(SUBSTITUTE(F$14,";",""))),"FORMAT_;",IF(AND(E25="Original lender country (if multiple countries)",ISBLANK(F25)=TRUE,LEN(F$14)-LEN(SUBSTITUTE(F$14,";",""))&lt;&gt;0),"FORMAT_;",IF(AND(E25="Original lender country (if multiple countries)",ISBLANK(F25)=FALSE,LEN(F25)-LEN(SUBSTITUTE(F25,";",""))=0),"FORMAT_;",IF(OR(AND(E25="Designated Entity LEI",LEN(F25)&lt;&gt;20),AND(G25="{LEI}",LEN(F25)&lt;&gt;0,LEN(F25)&lt;20),AND(G25="{ISIN}",LEN(F25)&lt;&gt;0,LEN(F25)&lt;12),AND(LEN(F25)&lt;&gt;20,E25="Retaining entity LEI",ISBLANK(F25)=FALSE),AND(E25="Instrument ISIN",ISBLANK(F25)=FALSE,LEN(F25)&gt;0,LEN(F25)&lt;11),AND(D25="M",LEFT(G25,4)="{DAT",LEN(F25)&lt;&gt;10)),"FORMAT_LEN",IF(OR(AND(F25&lt;&gt;"",LEFT(G25,4)&lt;&gt;"{TEX",ISNUMBER(SUMPRODUCT(FIND(MID(F25,ROW(INDIRECT("1:"&amp;LEN(F25))),1),W25)))=FALSE),AND(F25&lt;&gt;"",LEFT(G25,4)&lt;&gt;"{TEX",ISERROR(SUMPRODUCT(SEARCH(MID(F25,ROW(INDIRECT("1:"&amp;LEN(TRIM(F25)))),1)," "&amp;W25&amp;CHAR(10)&amp;"""")))=TRUE)),"FORMAT_CHAR",IF(LEFT(G25,4)="{TEX","TEXT","UNK")))))))))))))))))))))))))</f>
        <v>TEXT</v>
      </c>
      <c r="V25" s="126" t="b" cm="1">
        <f t="array" aca="1" ref="V25" ca="1">IF(OR(LEN(F25)&gt;P25+1),FALSE,IF(LEFT(G25,5)="{TEXT",TRUE,IF(AND(ISBLANK(F25)=FALSE,G25="{DATE_TEXT-YYYY-MM-DD}",LEN(F25)&lt;&gt;10),FALSE,IF(AND(ISBLANK(F25)=FALSE,ISNUMBER(SUMPRODUCT(SEARCH(MID(F25,ROW(INDIRECT("1:"&amp;LEN(TRIM(F25)))),1)," "&amp;W25&amp;CHAR(10)&amp;"""")))=FALSE),FALSE,TRUE))))</f>
        <v>1</v>
      </c>
      <c r="W25" s="127" t="str">
        <f>IF(G25="{Applicable/N/A}","N/Aplicable",IF(E25="Designated Entity LEI","ABCDEFGHIJKLMNOPQRSTUVWXYZ0123456789",IF(OR(G25="{ISIN}",G25="{LEI}"),";ABCDEFGHIJKLMNOPQRSTUVWXYZ0123456789",IF(G25="{Master Trust/Other}","Master TuOhe",IF(E25="Securitisation type","Privateublc",IF(LEFT(G25,4)="{CA_",Val!B$21,IF(G25="{COUNTRY_EU_LIST}"," ;abcdefghijklmnopqrstuvwxyzABCDEFGHIJKLMNOPQRSTUVWXYZ0123456789",IF(OR(G25="{NOTIFICATION ID}",G25="{SECURITISATION ID}"),Val!B$15,IF(G25="{COUNTRY_EU}"," ;abcdefghijklmnopqrstuvwxyzABCDEFGHIJKLMNOPQRSTUVWXYZ",IF(G25="{Confirmed/Unconfirmed}","ConfirmedUnc",IF(G25="{Confirmed/Unconfirmed/N/A}","Confirmed/UncNA",IF(LEFT(G25,4)="{DAT","0123456789-",IF(LEFT(G25,4)="{Y/N","YN",IF(OR(LEFT(G25,4)="{N/A",LEFT(G25,4)="{LIS",LEFT(G25,4)="{No ",LEFT(G25,4)="{SEC",LEFT(G25,4)="{Mas"),Val!B$20,IF(LEFT(G25,4)="{TEX",Val!B$21,IF(LEFT(G25,4)="{ALP",Val!B$20,IF(LEFT(G25,4)="{COU",Val!B$20)))))))))))))))))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5" s="132"/>
      <c r="Y25" s="132"/>
      <c r="Z25" s="132"/>
      <c r="AA25" s="132"/>
      <c r="AB25" s="134"/>
      <c r="AC25" s="123" t="s">
        <v>812</v>
      </c>
      <c r="AD25" s="132"/>
      <c r="AE25" s="132"/>
      <c r="AF25" s="132"/>
      <c r="AG25" s="129" t="s">
        <v>742</v>
      </c>
      <c r="AH25" s="132"/>
      <c r="AI25" s="117"/>
      <c r="AJ25" s="132"/>
      <c r="AK25" s="75"/>
    </row>
    <row r="26" spans="1:37" s="2" customFormat="1" ht="86.4" x14ac:dyDescent="0.3">
      <c r="A26" s="15" t="s">
        <v>1174</v>
      </c>
      <c r="B26" s="16" t="s">
        <v>136</v>
      </c>
      <c r="C26" s="20" t="s">
        <v>123</v>
      </c>
      <c r="D26" s="21" t="s">
        <v>52</v>
      </c>
      <c r="E26" s="29" t="s">
        <v>124</v>
      </c>
      <c r="F26" s="64" t="s">
        <v>1498</v>
      </c>
      <c r="G26" s="112" t="s">
        <v>1141</v>
      </c>
      <c r="H26" s="44" t="s">
        <v>1144</v>
      </c>
      <c r="I26" s="94" t="s">
        <v>1322</v>
      </c>
      <c r="J26" s="89" t="s">
        <v>124</v>
      </c>
      <c r="K26" s="44" t="s">
        <v>125</v>
      </c>
      <c r="L26" s="44" t="s">
        <v>49</v>
      </c>
      <c r="M26" s="44" t="s">
        <v>50</v>
      </c>
      <c r="N26" s="78" t="s">
        <v>49</v>
      </c>
      <c r="O26" s="126">
        <f t="shared" ca="1" si="1"/>
        <v>1</v>
      </c>
      <c r="P26" s="126">
        <v>10</v>
      </c>
      <c r="Q26" s="127" t="str">
        <f ca="1">IF(AND(E26="Last notification date",MONTH(TODAY())&gt;9,DAY(TODAY())&gt;9),YEAR(TODAY())&amp;"-"&amp;MONTH(TODAY())&amp;"-"&amp;DAY(TODAY()),IF(AND(E26="Last notification date",MONTH(TODAY())&lt;9,DAY(TODAY())&lt;10),YEAR(TODAY())&amp;"-0"&amp;MONTH(TODAY())&amp;"-0"&amp;DAY(TODAY()),IF(AND(E26="Last notification date",MONTH(TODAY())&gt;9,DAY(TODAY())&lt;10),YEAR(TODAY())&amp;"-"&amp;MONTH(TODAY())&amp;"-0"&amp;DAY(TODAY()),IF(AND(E26="Last notification date",MONTH(TODAY())&lt;10,DAY(TODAY())&gt;9),YEAR(TODAY())&amp;"-0"&amp;MONTH(TODAY())&amp;"-"&amp;DAY(TODAY()),IF(LEFT(G26,4)="{SEC","SEC ID",IF(LEFT(G26,4)="{DAT","DATE",IF(LEFT(G26,4)="{TEX",Val!B$21,IF(LEFT(G26,4)="{ALP",Val!B$20,IF(LEFT(G26,4)="{COU",Val!B$20,IF(OR(LEFT(G26,4)="{ISI",LEFT(G26,4)="{LEI"),Val!B$17,IF(OR(LEFT(G26,4)="{CA_",LEFT(G26,4)="{Mas",LEFT(G26,4)="{Y/N",LEFT(G26,4)="{No ",LEFT(G26,4)="{N/A",LEFT(G26,4)="{Con",LEFT(G26,4)="{LIS"),"LIST","")))))))))))</f>
        <v>DATE</v>
      </c>
      <c r="R26" s="126">
        <f t="shared" si="2"/>
        <v>10</v>
      </c>
      <c r="S26" s="128">
        <f t="shared" si="3"/>
        <v>46316</v>
      </c>
      <c r="T26" s="126" t="str">
        <f t="shared" si="4"/>
        <v>UNK</v>
      </c>
      <c r="U26" s="126" t="str" cm="1">
        <f t="array" aca="1" ref="U26" ca="1">IF(AND(E26="Payment exemption explanation",ISBLANK(F26)=FALSE,F$77="Confirmed"),"FORMAT",IF(AND(E26="Historical Default and Loss Performance Data location",F$3="Public",ISBLANK(F26)=TRUE),"FORMAT",IF(AND(E25="Subject to severe clawback",F25="Y",ISBLANK(F26)=TRUE),"FORMAT",IF(AND(E25="Subject to severe clawback",F25="N",ISBLANK(F26)=FALSE),"FORMAT",IF(AND(OR(E26="Credit granting criteria supervision comment",E26="Credit granting criteria compliance comment"),ISBLANK(F26)=FALSE,OR(AND(F$34="N",E421="Originator (or original lender) is not a Credit institution"),AND(F$37="N",E$37="Originator (or original lender) is not a Credit institution"))),"FORMAT_S17",IF(AND(C26="STSS60",E26="Location of Liability cash flow model",ISBLANK(F26)=TRUE,F$3="Public"),"FORMAT_S60",IF(AND(C26="STSS58",E26="Historical Default and Loss Performance Data location",ISBLANK(F26)=TRUE,F$3="Public"),"FORMAT_S37",IF(AND(E26="Sponsor LEI",ISBLANK(F26)=TRUE,ISBLANK(F$8)=TRUE),"FORMAT_LEI",IF(AND(E26="Originator LEI",ISBLANK(F26)=TRUE,ISBLANK(F$11)=TRUE),"FORMAT_LEI",IF(OR(T26="EMPTY",P26+1&lt;LEN(F26),AND(G25="{Confirmed/Unconfirmed/N/A}",S26="N/A",F25="N/A",F26&lt;&gt;"")),"FORMAT",IF(OR(AND(E26="Non-ABCP securitisation unique identifier",MID(F26,21,1)&lt;&gt;"N"),AND(E26="ABCP transaction unique identifier",MID(F26,21,1)&lt;&gt;"T"),AND(E26="ABCP programme unique identifier",MID(F26,21,1)&lt;&gt;"P")),"FORMAT_SEC_ID",IF(AND(E26="Underlying exposures classification",F26&lt;&gt;"residential mortgages",F26&lt;&gt;"commercial mortgages",F26&lt;&gt;"credit facilities provided to individuals for personal, family or household consumption purposes",F26&lt;&gt;"credit facilities, including loans and leases, provided to any type of enterprise or corporation",F26&lt;&gt;"auto loans/leases",F26&lt;&gt;"credit-card receivables",F26&lt;&gt;"trade receivables",F26&lt;&gt;"others"),"FORMAT_LIST",IF(AND(E26="Instrument code",LEN(F26)-LEN(SUBSTITUTE(F26,";",""))&lt;&gt;LEN(F25)-LEN(SUBSTITUTE(F25,";",""))),"FORMAT_;",IF(AND(E26="Sponsor country (if multiple countries)",LEN(F26)-LEN(SUBSTITUTE(F26,";",""))&lt;&gt;LEN(F$11)-LEN(SUBSTITUTE(F$11,";",""))),"FORMAT_;",IF(AND(E26="Sponsor country (if multiple countries)",ISBLANK(F26)=FALSE,LEN(F26)-LEN(SUBSTITUTE(F26,";",""))=0),"FORMAT_;",IF(AND(E26="Sponsor country (if multiple countries)",ISBLANK(F26)=TRUE,LEN(F$11)-LEN(SUBSTITUTE(F$11,";",""))&lt;&gt;0),"FORMAT_;",IF(AND(E26="Originator country  (if multiple countries)",LEN(F26)-LEN(SUBSTITUTE(F26,";",""))&lt;&gt;0,ISBLANK(F26)=FALSE,LEN(F26)-LEN(SUBSTITUTE(F26,";",""))&lt;&gt;LEN(F$8)-LEN(SUBSTITUTE(F$8,";",""))),"FORMAT_;",IF(AND(E26="Originator country  (if multiple countries)",ISBLANK(F26)=FALSE,LEN(F26)-LEN(SUBSTITUTE(F26,";",""))=0),"FORMAT_;",IF(AND(E26="Originator country  (if multiple countries)",ISBLANK(F26)=TRUE,LEN(F$8)-LEN(SUBSTITUTE(F$8,";",""))&lt;&gt;0),"FORMAT_;",IF(AND(E26="Original lender country (if multiple countries)",ISBLANK(F26)=FALSE,LEN(F26)-LEN(SUBSTITUTE(F26,";",""))&lt;&gt;0,LEN(F26)-LEN(SUBSTITUTE(F26,";",""))&lt;&gt;LEN(F$14)-LEN(SUBSTITUTE(F$14,";",""))),"FORMAT_;",IF(AND(E26="Original lender country (if multiple countries)",ISBLANK(F26)=TRUE,LEN(F$14)-LEN(SUBSTITUTE(F$14,";",""))&lt;&gt;0),"FORMAT_;",IF(AND(E26="Original lender country (if multiple countries)",ISBLANK(F26)=FALSE,LEN(F26)-LEN(SUBSTITUTE(F26,";",""))=0),"FORMAT_;",IF(OR(AND(E26="Designated Entity LEI",LEN(F26)&lt;&gt;20),AND(G26="{LEI}",LEN(F26)&lt;&gt;0,LEN(F26)&lt;20),AND(G26="{ISIN}",LEN(F26)&lt;&gt;0,LEN(F26)&lt;12),AND(LEN(F26)&lt;&gt;20,E26="Retaining entity LEI",ISBLANK(F26)=FALSE),AND(E26="Instrument ISIN",ISBLANK(F26)=FALSE,LEN(F26)&gt;0,LEN(F26)&lt;11),AND(D26="M",LEFT(G26,4)="{DAT",LEN(F26)&lt;&gt;10)),"FORMAT_LEN",IF(OR(AND(F26&lt;&gt;"",LEFT(G26,4)&lt;&gt;"{TEX",ISNUMBER(SUMPRODUCT(FIND(MID(F26,ROW(INDIRECT("1:"&amp;LEN(F26))),1),W26)))=FALSE),AND(F26&lt;&gt;"",LEFT(G26,4)&lt;&gt;"{TEX",ISERROR(SUMPRODUCT(SEARCH(MID(F26,ROW(INDIRECT("1:"&amp;LEN(TRIM(F26)))),1)," "&amp;W26&amp;CHAR(10)&amp;"""")))=TRUE)),"FORMAT_CHAR",IF(LEFT(G26,4)="{TEX","TEXT","UNK")))))))))))))))))))))))))</f>
        <v>UNK</v>
      </c>
      <c r="V26" s="126" t="b" cm="1">
        <f t="array" aca="1" ref="V26" ca="1">IF(OR(LEN(F26)&gt;P26+1),FALSE,IF(LEFT(G26,5)="{TEXT",TRUE,IF(AND(ISBLANK(F26)=FALSE,G26="{DATE_TEXT-YYYY-MM-DD}",LEN(F26)&lt;&gt;10),FALSE,IF(AND(ISBLANK(F26)=FALSE,ISNUMBER(SUMPRODUCT(SEARCH(MID(F26,ROW(INDIRECT("1:"&amp;LEN(TRIM(F26)))),1)," "&amp;W26&amp;CHAR(10)&amp;"""")))=FALSE),FALSE,TRUE))))</f>
        <v>1</v>
      </c>
      <c r="W26" s="127" t="str">
        <f>IF(G26="{Applicable/N/A}","N/Aplicable",IF(E26="Designated Entity LEI","ABCDEFGHIJKLMNOPQRSTUVWXYZ0123456789",IF(OR(G26="{ISIN}",G26="{LEI}"),";ABCDEFGHIJKLMNOPQRSTUVWXYZ0123456789",IF(G26="{Master Trust/Other}","Master TuOhe",IF(E26="Securitisation type","Privateublc",IF(LEFT(G26,4)="{CA_",Val!B$21,IF(G26="{COUNTRY_EU_LIST}"," ;abcdefghijklmnopqrstuvwxyzABCDEFGHIJKLMNOPQRSTUVWXYZ0123456789",IF(OR(G26="{NOTIFICATION ID}",G26="{SECURITISATION ID}"),Val!B$15,IF(G26="{COUNTRY_EU}"," ;abcdefghijklmnopqrstuvwxyzABCDEFGHIJKLMNOPQRSTUVWXYZ",IF(G26="{Confirmed/Unconfirmed}","ConfirmedUnc",IF(G26="{Confirmed/Unconfirmed/N/A}","Confirmed/UncNA",IF(LEFT(G26,4)="{DAT","0123456789-",IF(LEFT(G26,4)="{Y/N","YN",IF(OR(LEFT(G26,4)="{N/A",LEFT(G26,4)="{LIS",LEFT(G26,4)="{No ",LEFT(G26,4)="{SEC",LEFT(G26,4)="{Mas"),Val!B$20,IF(LEFT(G26,4)="{TEX",Val!B$21,IF(LEFT(G26,4)="{ALP",Val!B$20,IF(LEFT(G26,4)="{COU",Val!B$20)))))))))))))))))</f>
        <v>0123456789-</v>
      </c>
      <c r="X26" s="132"/>
      <c r="Y26" s="132"/>
      <c r="Z26" s="132"/>
      <c r="AA26" s="132"/>
      <c r="AB26" s="134"/>
      <c r="AC26" s="123" t="s">
        <v>1120</v>
      </c>
      <c r="AD26" s="132"/>
      <c r="AE26" s="132"/>
      <c r="AF26" s="132"/>
      <c r="AG26" s="129" t="s">
        <v>744</v>
      </c>
      <c r="AH26" s="132"/>
      <c r="AI26" s="117"/>
      <c r="AJ26" s="132"/>
      <c r="AK26" s="75"/>
    </row>
    <row r="27" spans="1:37" s="2" customFormat="1" ht="144" x14ac:dyDescent="0.3">
      <c r="A27" s="15" t="s">
        <v>1175</v>
      </c>
      <c r="B27" s="16" t="s">
        <v>141</v>
      </c>
      <c r="C27" s="17" t="s">
        <v>127</v>
      </c>
      <c r="D27" s="18" t="s">
        <v>62</v>
      </c>
      <c r="E27" s="23" t="s">
        <v>128</v>
      </c>
      <c r="F27" s="65" t="s">
        <v>1098</v>
      </c>
      <c r="G27" s="111" t="s">
        <v>36</v>
      </c>
      <c r="H27" s="44" t="s">
        <v>1101</v>
      </c>
      <c r="I27" s="88" t="s">
        <v>1362</v>
      </c>
      <c r="J27" s="89" t="s">
        <v>129</v>
      </c>
      <c r="K27" s="44" t="s">
        <v>130</v>
      </c>
      <c r="L27" s="44" t="s">
        <v>49</v>
      </c>
      <c r="M27" s="44" t="s">
        <v>50</v>
      </c>
      <c r="N27" s="78" t="s">
        <v>49</v>
      </c>
      <c r="O27" s="126">
        <f t="shared" ca="1" si="1"/>
        <v>1</v>
      </c>
      <c r="P27" s="126">
        <v>35</v>
      </c>
      <c r="Q27" s="127" t="str">
        <f ca="1">IF(AND(E27="Last notification date",MONTH(TODAY())&gt;9,DAY(TODAY())&gt;9),YEAR(TODAY())&amp;"-"&amp;MONTH(TODAY())&amp;"-"&amp;DAY(TODAY()),IF(AND(E27="Last notification date",MONTH(TODAY())&lt;9,DAY(TODAY())&lt;10),YEAR(TODAY())&amp;"-0"&amp;MONTH(TODAY())&amp;"-0"&amp;DAY(TODAY()),IF(AND(E27="Last notification date",MONTH(TODAY())&gt;9,DAY(TODAY())&lt;10),YEAR(TODAY())&amp;"-"&amp;MONTH(TODAY())&amp;"-0"&amp;DAY(TODAY()),IF(AND(E27="Last notification date",MONTH(TODAY())&lt;10,DAY(TODAY())&gt;9),YEAR(TODAY())&amp;"-0"&amp;MONTH(TODAY())&amp;"-"&amp;DAY(TODAY()),IF(LEFT(G27,4)="{SEC","SEC ID",IF(LEFT(G27,4)="{DAT","DATE",IF(LEFT(G27,4)="{TEX",Val!B$21,IF(LEFT(G27,4)="{ALP",Val!B$20,IF(LEFT(G27,4)="{COU",Val!B$20,IF(OR(LEFT(G27,4)="{ISI",LEFT(G27,4)="{LEI"),Val!B$17,IF(OR(LEFT(G27,4)="{CA_",LEFT(G27,4)="{Mas",LEFT(G27,4)="{Y/N",LEFT(G27,4)="{No ",LEFT(G27,4)="{N/A",LEFT(G27,4)="{Con",LEFT(G27,4)="{LIS"),"LIST","")))))))))))</f>
        <v>LIST</v>
      </c>
      <c r="R27" s="126">
        <f t="shared" si="2"/>
        <v>27</v>
      </c>
      <c r="S27" s="128" t="str">
        <f t="shared" si="3"/>
        <v/>
      </c>
      <c r="T27" s="126" t="str">
        <f t="shared" si="4"/>
        <v>UNK</v>
      </c>
      <c r="U27" s="126" t="str" cm="1">
        <f t="array" aca="1" ref="U27" ca="1">IF(AND(E27="Payment exemption explanation",ISBLANK(F27)=FALSE,F$77="Confirmed"),"FORMAT",IF(AND(E27="Historical Default and Loss Performance Data location",F$3="Public",ISBLANK(F27)=TRUE),"FORMAT",IF(AND(E26="Subject to severe clawback",F26="Y",ISBLANK(F27)=TRUE),"FORMAT",IF(AND(E26="Subject to severe clawback",F26="N",ISBLANK(F27)=FALSE),"FORMAT",IF(AND(OR(E27="Credit granting criteria supervision comment",E27="Credit granting criteria compliance comment"),ISBLANK(F27)=FALSE,OR(AND(F$34="N",E422="Originator (or original lender) is not a Credit institution"),AND(F$37="N",E$37="Originator (or original lender) is not a Credit institution"))),"FORMAT_S17",IF(AND(C27="STSS60",E27="Location of Liability cash flow model",ISBLANK(F27)=TRUE,F$3="Public"),"FORMAT_S60",IF(AND(C27="STSS58",E27="Historical Default and Loss Performance Data location",ISBLANK(F27)=TRUE,F$3="Public"),"FORMAT_S37",IF(AND(E27="Sponsor LEI",ISBLANK(F27)=TRUE,ISBLANK(F$8)=TRUE),"FORMAT_LEI",IF(AND(E27="Originator LEI",ISBLANK(F27)=TRUE,ISBLANK(F$11)=TRUE),"FORMAT_LEI",IF(OR(T27="EMPTY",P27+1&lt;LEN(F27),AND(G26="{Confirmed/Unconfirmed/N/A}",S27="N/A",F26="N/A",F27&lt;&gt;"")),"FORMAT",IF(OR(AND(E27="Non-ABCP securitisation unique identifier",MID(F27,21,1)&lt;&gt;"N"),AND(E27="ABCP transaction unique identifier",MID(F27,21,1)&lt;&gt;"T"),AND(E27="ABCP programme unique identifier",MID(F27,21,1)&lt;&gt;"P")),"FORMAT_SEC_ID",IF(AND(E27="Underlying exposures classification",F27&lt;&gt;"residential mortgages",F27&lt;&gt;"commercial mortgages",F27&lt;&gt;"credit facilities provided to individuals for personal, family or household consumption purposes",F27&lt;&gt;"credit facilities, including loans and leases, provided to any type of enterprise or corporation",F27&lt;&gt;"auto loans/leases",F27&lt;&gt;"credit-card receivables",F27&lt;&gt;"trade receivables",F27&lt;&gt;"others"),"FORMAT_LIST",IF(AND(E27="Instrument code",LEN(F27)-LEN(SUBSTITUTE(F27,";",""))&lt;&gt;LEN(F26)-LEN(SUBSTITUTE(F26,";",""))),"FORMAT_;",IF(AND(E27="Sponsor country (if multiple countries)",LEN(F27)-LEN(SUBSTITUTE(F27,";",""))&lt;&gt;LEN(F$11)-LEN(SUBSTITUTE(F$11,";",""))),"FORMAT_;",IF(AND(E27="Sponsor country (if multiple countries)",ISBLANK(F27)=FALSE,LEN(F27)-LEN(SUBSTITUTE(F27,";",""))=0),"FORMAT_;",IF(AND(E27="Sponsor country (if multiple countries)",ISBLANK(F27)=TRUE,LEN(F$11)-LEN(SUBSTITUTE(F$11,";",""))&lt;&gt;0),"FORMAT_;",IF(AND(E27="Originator country  (if multiple countries)",LEN(F27)-LEN(SUBSTITUTE(F27,";",""))&lt;&gt;0,ISBLANK(F27)=FALSE,LEN(F27)-LEN(SUBSTITUTE(F27,";",""))&lt;&gt;LEN(F$8)-LEN(SUBSTITUTE(F$8,";",""))),"FORMAT_;",IF(AND(E27="Originator country  (if multiple countries)",ISBLANK(F27)=FALSE,LEN(F27)-LEN(SUBSTITUTE(F27,";",""))=0),"FORMAT_;",IF(AND(E27="Originator country  (if multiple countries)",ISBLANK(F27)=TRUE,LEN(F$8)-LEN(SUBSTITUTE(F$8,";",""))&lt;&gt;0),"FORMAT_;",IF(AND(E27="Original lender country (if multiple countries)",ISBLANK(F27)=FALSE,LEN(F27)-LEN(SUBSTITUTE(F27,";",""))&lt;&gt;0,LEN(F27)-LEN(SUBSTITUTE(F27,";",""))&lt;&gt;LEN(F$14)-LEN(SUBSTITUTE(F$14,";",""))),"FORMAT_;",IF(AND(E27="Original lender country (if multiple countries)",ISBLANK(F27)=TRUE,LEN(F$14)-LEN(SUBSTITUTE(F$14,";",""))&lt;&gt;0),"FORMAT_;",IF(AND(E27="Original lender country (if multiple countries)",ISBLANK(F27)=FALSE,LEN(F27)-LEN(SUBSTITUTE(F27,";",""))=0),"FORMAT_;",IF(OR(AND(E27="Designated Entity LEI",LEN(F27)&lt;&gt;20),AND(G27="{LEI}",LEN(F27)&lt;&gt;0,LEN(F27)&lt;20),AND(G27="{ISIN}",LEN(F27)&lt;&gt;0,LEN(F27)&lt;12),AND(LEN(F27)&lt;&gt;20,E27="Retaining entity LEI",ISBLANK(F27)=FALSE),AND(E27="Instrument ISIN",ISBLANK(F27)=FALSE,LEN(F27)&gt;0,LEN(F27)&lt;11),AND(D27="M",LEFT(G27,4)="{DAT",LEN(F27)&lt;&gt;10)),"FORMAT_LEN",IF(OR(AND(F27&lt;&gt;"",LEFT(G27,4)&lt;&gt;"{TEX",ISNUMBER(SUMPRODUCT(FIND(MID(F27,ROW(INDIRECT("1:"&amp;LEN(F27))),1),W27)))=FALSE),AND(F27&lt;&gt;"",LEFT(G27,4)&lt;&gt;"{TEX",ISERROR(SUMPRODUCT(SEARCH(MID(F27,ROW(INDIRECT("1:"&amp;LEN(TRIM(F27)))),1)," "&amp;W27&amp;CHAR(10)&amp;"""")))=TRUE)),"FORMAT_CHAR",IF(LEFT(G27,4)="{TEX","TEXT","UNK")))))))))))))))))))))))))</f>
        <v>UNK</v>
      </c>
      <c r="V27" s="126" t="b" cm="1">
        <f t="array" aca="1" ref="V27" ca="1">IF(OR(LEN(F27)&gt;P27+1),FALSE,IF(LEFT(G27,5)="{TEXT",TRUE,IF(AND(ISBLANK(F27)=FALSE,G27="{DATE_TEXT-YYYY-MM-DD}",LEN(F27)&lt;&gt;10),FALSE,IF(AND(ISBLANK(F27)=FALSE,ISNUMBER(SUMPRODUCT(SEARCH(MID(F27,ROW(INDIRECT("1:"&amp;LEN(TRIM(F27)))),1)," "&amp;W27&amp;CHAR(10)&amp;"""")))=FALSE),FALSE,TRUE))))</f>
        <v>1</v>
      </c>
      <c r="W27" s="127" t="str">
        <f>IF(G27="{Applicable/N/A}","N/Aplicable",IF(E27="Designated Entity LEI","ABCDEFGHIJKLMNOPQRSTUVWXYZ0123456789",IF(OR(G27="{ISIN}",G27="{LEI}"),";ABCDEFGHIJKLMNOPQRSTUVWXYZ0123456789",IF(G27="{Master Trust/Other}","Master TuOhe",IF(E27="Securitisation type","Privateublc",IF(LEFT(G27,4)="{CA_",Val!B$21,IF(G27="{COUNTRY_EU_LIST}"," ;abcdefghijklmnopqrstuvwxyzABCDEFGHIJKLMNOPQRSTUVWXYZ0123456789",IF(OR(G27="{NOTIFICATION ID}",G27="{SECURITISATION ID}"),Val!B$15,IF(G27="{COUNTRY_EU}"," ;abcdefghijklmnopqrstuvwxyzABCDEFGHIJKLMNOPQRSTUVWXYZ",IF(G27="{Confirmed/Unconfirmed}","ConfirmedUnc",IF(G27="{Confirmed/Unconfirmed/N/A}","Confirmed/UncNA",IF(LEFT(G27,4)="{DAT","0123456789-",IF(LEFT(G27,4)="{Y/N","YN",IF(OR(LEFT(G27,4)="{N/A",LEFT(G27,4)="{LIS",LEFT(G27,4)="{No ",LEFT(G27,4)="{SEC",LEFT(G27,4)="{Mas"),Val!B$20,IF(LEFT(G27,4)="{TEX",Val!B$21,IF(LEFT(G27,4)="{ALP",Val!B$20,IF(LEFT(G27,4)="{COU",Val!B$20)))))))))))))))))</f>
        <v xml:space="preserve"> !"#$%&amp;'()*+,-./0123456789:;&lt;=&gt;?@ABCDEFGHIJKLMNOPQRSTUVWXYZ[\]^_`abcdefghijklmnopqrstuvwxyz{|}</v>
      </c>
      <c r="X27" s="132"/>
      <c r="Y27" s="132"/>
      <c r="Z27" s="132"/>
      <c r="AA27" s="132"/>
      <c r="AB27" s="134"/>
      <c r="AC27" s="123" t="s">
        <v>1080</v>
      </c>
      <c r="AD27" s="132"/>
      <c r="AE27" s="132"/>
      <c r="AF27" s="132"/>
      <c r="AG27" s="129" t="s">
        <v>746</v>
      </c>
      <c r="AH27" s="132"/>
      <c r="AI27" s="117"/>
      <c r="AJ27" s="132"/>
      <c r="AK27" s="75"/>
    </row>
    <row r="28" spans="1:37" s="2" customFormat="1" ht="86.4" x14ac:dyDescent="0.3">
      <c r="A28" s="15" t="s">
        <v>1176</v>
      </c>
      <c r="B28" s="16" t="s">
        <v>146</v>
      </c>
      <c r="C28" s="20" t="s">
        <v>132</v>
      </c>
      <c r="D28" s="21" t="s">
        <v>52</v>
      </c>
      <c r="E28" s="22" t="s">
        <v>133</v>
      </c>
      <c r="F28" s="66" t="s">
        <v>1499</v>
      </c>
      <c r="G28" s="110" t="s">
        <v>154</v>
      </c>
      <c r="H28" s="43" t="s">
        <v>134</v>
      </c>
      <c r="I28" s="94" t="s">
        <v>1388</v>
      </c>
      <c r="J28" s="89" t="s">
        <v>133</v>
      </c>
      <c r="K28" s="44" t="s">
        <v>134</v>
      </c>
      <c r="L28" s="44" t="s">
        <v>49</v>
      </c>
      <c r="M28" s="44" t="s">
        <v>50</v>
      </c>
      <c r="N28" s="78" t="s">
        <v>135</v>
      </c>
      <c r="O28" s="126">
        <f t="shared" ca="1" si="1"/>
        <v>1</v>
      </c>
      <c r="P28" s="126">
        <v>100</v>
      </c>
      <c r="Q28" s="127" t="str">
        <f ca="1">IF(AND(E28="Last notification date",MONTH(TODAY())&gt;9,DAY(TODAY())&gt;9),YEAR(TODAY())&amp;"-"&amp;MONTH(TODAY())&amp;"-"&amp;DAY(TODAY()),IF(AND(E28="Last notification date",MONTH(TODAY())&lt;9,DAY(TODAY())&lt;10),YEAR(TODAY())&amp;"-0"&amp;MONTH(TODAY())&amp;"-0"&amp;DAY(TODAY()),IF(AND(E28="Last notification date",MONTH(TODAY())&gt;9,DAY(TODAY())&lt;10),YEAR(TODAY())&amp;"-"&amp;MONTH(TODAY())&amp;"-0"&amp;DAY(TODAY()),IF(AND(E28="Last notification date",MONTH(TODAY())&lt;10,DAY(TODAY())&gt;9),YEAR(TODAY())&amp;"-0"&amp;MONTH(TODAY())&amp;"-"&amp;DAY(TODAY()),IF(LEFT(G28,4)="{SEC","SEC ID",IF(LEFT(G28,4)="{DAT","DATE",IF(LEFT(G28,4)="{TEX",Val!B$21,IF(LEFT(G28,4)="{ALP",Val!B$20,IF(LEFT(G28,4)="{COU",Val!B$20,IF(OR(LEFT(G28,4)="{ISI",LEFT(G28,4)="{LEI"),Val!B$17,IF(OR(LEFT(G28,4)="{CA_",LEFT(G28,4)="{Mas",LEFT(G28,4)="{Y/N",LEFT(G28,4)="{No ",LEFT(G28,4)="{N/A",LEFT(G28,4)="{Con",LEFT(G28,4)="{LIS"),"LIST","")))))))))))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28" s="126">
        <f t="shared" si="2"/>
        <v>6</v>
      </c>
      <c r="S28" s="128" t="str">
        <f t="shared" si="3"/>
        <v/>
      </c>
      <c r="T28" s="126" t="str">
        <f t="shared" si="4"/>
        <v>UNK</v>
      </c>
      <c r="U28" s="126" t="str" cm="1">
        <f t="array" aca="1" ref="U28" ca="1">IF(AND(E28="Payment exemption explanation",ISBLANK(F28)=FALSE,F$77="Confirmed"),"FORMAT",IF(AND(E28="Historical Default and Loss Performance Data location",F$3="Public",ISBLANK(F28)=TRUE),"FORMAT",IF(AND(E27="Subject to severe clawback",F27="Y",ISBLANK(F28)=TRUE),"FORMAT",IF(AND(E27="Subject to severe clawback",F27="N",ISBLANK(F28)=FALSE),"FORMAT",IF(AND(OR(E28="Credit granting criteria supervision comment",E28="Credit granting criteria compliance comment"),ISBLANK(F28)=FALSE,OR(AND(F$34="N",E423="Originator (or original lender) is not a Credit institution"),AND(F$37="N",E$37="Originator (or original lender) is not a Credit institution"))),"FORMAT_S17",IF(AND(C28="STSS60",E28="Location of Liability cash flow model",ISBLANK(F28)=TRUE,F$3="Public"),"FORMAT_S60",IF(AND(C28="STSS58",E28="Historical Default and Loss Performance Data location",ISBLANK(F28)=TRUE,F$3="Public"),"FORMAT_S37",IF(AND(E28="Sponsor LEI",ISBLANK(F28)=TRUE,ISBLANK(F$8)=TRUE),"FORMAT_LEI",IF(AND(E28="Originator LEI",ISBLANK(F28)=TRUE,ISBLANK(F$11)=TRUE),"FORMAT_LEI",IF(OR(T28="EMPTY",P28+1&lt;LEN(F28),AND(G27="{Confirmed/Unconfirmed/N/A}",S28="N/A",F27="N/A",F28&lt;&gt;"")),"FORMAT",IF(OR(AND(E28="Non-ABCP securitisation unique identifier",MID(F28,21,1)&lt;&gt;"N"),AND(E28="ABCP transaction unique identifier",MID(F28,21,1)&lt;&gt;"T"),AND(E28="ABCP programme unique identifier",MID(F28,21,1)&lt;&gt;"P")),"FORMAT_SEC_ID",IF(AND(E28="Underlying exposures classification",F28&lt;&gt;"residential mortgages",F28&lt;&gt;"commercial mortgages",F28&lt;&gt;"credit facilities provided to individuals for personal, family or household consumption purposes",F28&lt;&gt;"credit facilities, including loans and leases, provided to any type of enterprise or corporation",F28&lt;&gt;"auto loans/leases",F28&lt;&gt;"credit-card receivables",F28&lt;&gt;"trade receivables",F28&lt;&gt;"others"),"FORMAT_LIST",IF(AND(E28="Instrument code",LEN(F28)-LEN(SUBSTITUTE(F28,";",""))&lt;&gt;LEN(F27)-LEN(SUBSTITUTE(F27,";",""))),"FORMAT_;",IF(AND(E28="Sponsor country (if multiple countries)",LEN(F28)-LEN(SUBSTITUTE(F28,";",""))&lt;&gt;LEN(F$11)-LEN(SUBSTITUTE(F$11,";",""))),"FORMAT_;",IF(AND(E28="Sponsor country (if multiple countries)",ISBLANK(F28)=FALSE,LEN(F28)-LEN(SUBSTITUTE(F28,";",""))=0),"FORMAT_;",IF(AND(E28="Sponsor country (if multiple countries)",ISBLANK(F28)=TRUE,LEN(F$11)-LEN(SUBSTITUTE(F$11,";",""))&lt;&gt;0),"FORMAT_;",IF(AND(E28="Originator country  (if multiple countries)",LEN(F28)-LEN(SUBSTITUTE(F28,";",""))&lt;&gt;0,ISBLANK(F28)=FALSE,LEN(F28)-LEN(SUBSTITUTE(F28,";",""))&lt;&gt;LEN(F$8)-LEN(SUBSTITUTE(F$8,";",""))),"FORMAT_;",IF(AND(E28="Originator country  (if multiple countries)",ISBLANK(F28)=FALSE,LEN(F28)-LEN(SUBSTITUTE(F28,";",""))=0),"FORMAT_;",IF(AND(E28="Originator country  (if multiple countries)",ISBLANK(F28)=TRUE,LEN(F$8)-LEN(SUBSTITUTE(F$8,";",""))&lt;&gt;0),"FORMAT_;",IF(AND(E28="Original lender country (if multiple countries)",ISBLANK(F28)=FALSE,LEN(F28)-LEN(SUBSTITUTE(F28,";",""))&lt;&gt;0,LEN(F28)-LEN(SUBSTITUTE(F28,";",""))&lt;&gt;LEN(F$14)-LEN(SUBSTITUTE(F$14,";",""))),"FORMAT_;",IF(AND(E28="Original lender country (if multiple countries)",ISBLANK(F28)=TRUE,LEN(F$14)-LEN(SUBSTITUTE(F$14,";",""))&lt;&gt;0),"FORMAT_;",IF(AND(E28="Original lender country (if multiple countries)",ISBLANK(F28)=FALSE,LEN(F28)-LEN(SUBSTITUTE(F28,";",""))=0),"FORMAT_;",IF(OR(AND(E28="Designated Entity LEI",LEN(F28)&lt;&gt;20),AND(G28="{LEI}",LEN(F28)&lt;&gt;0,LEN(F28)&lt;20),AND(G28="{ISIN}",LEN(F28)&lt;&gt;0,LEN(F28)&lt;12),AND(LEN(F28)&lt;&gt;20,E28="Retaining entity LEI",ISBLANK(F28)=FALSE),AND(E28="Instrument ISIN",ISBLANK(F28)=FALSE,LEN(F28)&gt;0,LEN(F28)&lt;11),AND(D28="M",LEFT(G28,4)="{DAT",LEN(F28)&lt;&gt;10)),"FORMAT_LEN",IF(OR(AND(F28&lt;&gt;"",LEFT(G28,4)&lt;&gt;"{TEX",ISNUMBER(SUMPRODUCT(FIND(MID(F28,ROW(INDIRECT("1:"&amp;LEN(F28))),1),W28)))=FALSE),AND(F28&lt;&gt;"",LEFT(G28,4)&lt;&gt;"{TEX",ISERROR(SUMPRODUCT(SEARCH(MID(F28,ROW(INDIRECT("1:"&amp;LEN(TRIM(F28)))),1)," "&amp;W28&amp;CHAR(10)&amp;"""")))=TRUE)),"FORMAT_CHAR",IF(LEFT(G28,4)="{TEX","TEXT","UNK")))))))))))))))))))))))))</f>
        <v>TEXT</v>
      </c>
      <c r="V28" s="126" t="b" cm="1">
        <f t="array" aca="1" ref="V28" ca="1">IF(OR(LEN(F28)&gt;P28+1),FALSE,IF(LEFT(G28,5)="{TEXT",TRUE,IF(AND(ISBLANK(F28)=FALSE,G28="{DATE_TEXT-YYYY-MM-DD}",LEN(F28)&lt;&gt;10),FALSE,IF(AND(ISBLANK(F28)=FALSE,ISNUMBER(SUMPRODUCT(SEARCH(MID(F28,ROW(INDIRECT("1:"&amp;LEN(TRIM(F28)))),1)," "&amp;W28&amp;CHAR(10)&amp;"""")))=FALSE),FALSE,TRUE))))</f>
        <v>1</v>
      </c>
      <c r="W28" s="127" t="str">
        <f>IF(G28="{Applicable/N/A}","N/Aplicable",IF(E28="Designated Entity LEI","ABCDEFGHIJKLMNOPQRSTUVWXYZ0123456789",IF(OR(G28="{ISIN}",G28="{LEI}"),";ABCDEFGHIJKLMNOPQRSTUVWXYZ0123456789",IF(G28="{Master Trust/Other}","Master TuOhe",IF(E28="Securitisation type","Privateublc",IF(LEFT(G28,4)="{CA_",Val!B$21,IF(G28="{COUNTRY_EU_LIST}"," ;abcdefghijklmnopqrstuvwxyzABCDEFGHIJKLMNOPQRSTUVWXYZ0123456789",IF(OR(G28="{NOTIFICATION ID}",G28="{SECURITISATION ID}"),Val!B$15,IF(G28="{COUNTRY_EU}"," ;abcdefghijklmnopqrstuvwxyzABCDEFGHIJKLMNOPQRSTUVWXYZ",IF(G28="{Confirmed/Unconfirmed}","ConfirmedUnc",IF(G28="{Confirmed/Unconfirmed/N/A}","Confirmed/UncNA",IF(LEFT(G28,4)="{DAT","0123456789-",IF(LEFT(G28,4)="{Y/N","YN",IF(OR(LEFT(G28,4)="{N/A",LEFT(G28,4)="{LIS",LEFT(G28,4)="{No ",LEFT(G28,4)="{SEC",LEFT(G28,4)="{Mas"),Val!B$20,IF(LEFT(G28,4)="{TEX",Val!B$21,IF(LEFT(G28,4)="{ALP",Val!B$20,IF(LEFT(G28,4)="{COU",Val!B$20)))))))))))))))))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28" s="132"/>
      <c r="Y28" s="132"/>
      <c r="Z28" s="132"/>
      <c r="AA28" s="132"/>
      <c r="AB28" s="134"/>
      <c r="AC28" s="123" t="s">
        <v>1121</v>
      </c>
      <c r="AD28" s="132"/>
      <c r="AE28" s="132"/>
      <c r="AF28" s="132"/>
      <c r="AG28" s="129" t="s">
        <v>748</v>
      </c>
      <c r="AH28" s="132"/>
      <c r="AI28" s="117"/>
      <c r="AJ28" s="132"/>
      <c r="AK28" s="75"/>
    </row>
    <row r="29" spans="1:37" s="2" customFormat="1" ht="409.6" x14ac:dyDescent="0.3">
      <c r="A29" s="15" t="s">
        <v>1177</v>
      </c>
      <c r="B29" s="16" t="s">
        <v>155</v>
      </c>
      <c r="C29" s="20" t="s">
        <v>137</v>
      </c>
      <c r="D29" s="21" t="s">
        <v>52</v>
      </c>
      <c r="E29" s="22" t="s">
        <v>138</v>
      </c>
      <c r="F29" s="45" t="s">
        <v>706</v>
      </c>
      <c r="G29" s="110" t="s">
        <v>36</v>
      </c>
      <c r="H29" s="43" t="s">
        <v>139</v>
      </c>
      <c r="I29" s="93" t="s">
        <v>1397</v>
      </c>
      <c r="J29" s="89" t="s">
        <v>138</v>
      </c>
      <c r="K29" s="44" t="s">
        <v>140</v>
      </c>
      <c r="L29" s="44" t="s">
        <v>49</v>
      </c>
      <c r="M29" s="44" t="s">
        <v>50</v>
      </c>
      <c r="N29" s="78" t="s">
        <v>49</v>
      </c>
      <c r="O29" s="126">
        <f t="shared" ca="1" si="1"/>
        <v>1</v>
      </c>
      <c r="P29" s="126">
        <v>100</v>
      </c>
      <c r="Q29" s="127" t="str">
        <f ca="1">IF(AND(E29="Last notification date",MONTH(TODAY())&gt;9,DAY(TODAY())&gt;9),YEAR(TODAY())&amp;"-"&amp;MONTH(TODAY())&amp;"-"&amp;DAY(TODAY()),IF(AND(E29="Last notification date",MONTH(TODAY())&lt;9,DAY(TODAY())&lt;10),YEAR(TODAY())&amp;"-0"&amp;MONTH(TODAY())&amp;"-0"&amp;DAY(TODAY()),IF(AND(E29="Last notification date",MONTH(TODAY())&gt;9,DAY(TODAY())&lt;10),YEAR(TODAY())&amp;"-"&amp;MONTH(TODAY())&amp;"-0"&amp;DAY(TODAY()),IF(AND(E29="Last notification date",MONTH(TODAY())&lt;10,DAY(TODAY())&gt;9),YEAR(TODAY())&amp;"-0"&amp;MONTH(TODAY())&amp;"-"&amp;DAY(TODAY()),IF(LEFT(G29,4)="{SEC","SEC ID",IF(LEFT(G29,4)="{DAT","DATE",IF(LEFT(G29,4)="{TEX",Val!B$21,IF(LEFT(G29,4)="{ALP",Val!B$20,IF(LEFT(G29,4)="{COU",Val!B$20,IF(OR(LEFT(G29,4)="{ISI",LEFT(G29,4)="{LEI"),Val!B$17,IF(OR(LEFT(G29,4)="{CA_",LEFT(G29,4)="{Mas",LEFT(G29,4)="{Y/N",LEFT(G29,4)="{No ",LEFT(G29,4)="{N/A",LEFT(G29,4)="{Con",LEFT(G29,4)="{LIS"),"LIST","")))))))))))</f>
        <v>LIST</v>
      </c>
      <c r="R29" s="126">
        <f t="shared" si="2"/>
        <v>17</v>
      </c>
      <c r="S29" s="128" t="str">
        <f t="shared" si="3"/>
        <v/>
      </c>
      <c r="T29" s="126" t="str">
        <f t="shared" si="4"/>
        <v>UNK</v>
      </c>
      <c r="U29" s="126" t="str" cm="1">
        <f t="array" aca="1" ref="U29" ca="1">IF(AND(E29="Payment exemption explanation",ISBLANK(F29)=FALSE,F$77="Confirmed"),"FORMAT",IF(AND(E29="Historical Default and Loss Performance Data location",F$3="Public",ISBLANK(F29)=TRUE),"FORMAT",IF(AND(E28="Subject to severe clawback",F28="Y",ISBLANK(F29)=TRUE),"FORMAT",IF(AND(E28="Subject to severe clawback",F28="N",ISBLANK(F29)=FALSE),"FORMAT",IF(AND(OR(E29="Credit granting criteria supervision comment",E29="Credit granting criteria compliance comment"),ISBLANK(F29)=FALSE,OR(AND(F$34="N",E424="Originator (or original lender) is not a Credit institution"),AND(F$37="N",E$37="Originator (or original lender) is not a Credit institution"))),"FORMAT_S17",IF(AND(C29="STSS60",E29="Location of Liability cash flow model",ISBLANK(F29)=TRUE,F$3="Public"),"FORMAT_S60",IF(AND(C29="STSS58",E29="Historical Default and Loss Performance Data location",ISBLANK(F29)=TRUE,F$3="Public"),"FORMAT_S37",IF(AND(E29="Sponsor LEI",ISBLANK(F29)=TRUE,ISBLANK(F$8)=TRUE),"FORMAT_LEI",IF(AND(E29="Originator LEI",ISBLANK(F29)=TRUE,ISBLANK(F$11)=TRUE),"FORMAT_LEI",IF(OR(T29="EMPTY",P29+1&lt;LEN(F29),AND(G28="{Confirmed/Unconfirmed/N/A}",S29="N/A",F28="N/A",F29&lt;&gt;"")),"FORMAT",IF(OR(AND(E29="Non-ABCP securitisation unique identifier",MID(F29,21,1)&lt;&gt;"N"),AND(E29="ABCP transaction unique identifier",MID(F29,21,1)&lt;&gt;"T"),AND(E29="ABCP programme unique identifier",MID(F29,21,1)&lt;&gt;"P")),"FORMAT_SEC_ID",IF(AND(E29="Underlying exposures classification",F29&lt;&gt;"residential mortgages",F29&lt;&gt;"commercial mortgages",F29&lt;&gt;"credit facilities provided to individuals for personal, family or household consumption purposes",F29&lt;&gt;"credit facilities, including loans and leases, provided to any type of enterprise or corporation",F29&lt;&gt;"auto loans/leases",F29&lt;&gt;"credit-card receivables",F29&lt;&gt;"trade receivables",F29&lt;&gt;"others"),"FORMAT_LIST",IF(AND(E29="Instrument code",LEN(F29)-LEN(SUBSTITUTE(F29,";",""))&lt;&gt;LEN(F28)-LEN(SUBSTITUTE(F28,";",""))),"FORMAT_;",IF(AND(E29="Sponsor country (if multiple countries)",LEN(F29)-LEN(SUBSTITUTE(F29,";",""))&lt;&gt;LEN(F$11)-LEN(SUBSTITUTE(F$11,";",""))),"FORMAT_;",IF(AND(E29="Sponsor country (if multiple countries)",ISBLANK(F29)=FALSE,LEN(F29)-LEN(SUBSTITUTE(F29,";",""))=0),"FORMAT_;",IF(AND(E29="Sponsor country (if multiple countries)",ISBLANK(F29)=TRUE,LEN(F$11)-LEN(SUBSTITUTE(F$11,";",""))&lt;&gt;0),"FORMAT_;",IF(AND(E29="Originator country  (if multiple countries)",LEN(F29)-LEN(SUBSTITUTE(F29,";",""))&lt;&gt;0,ISBLANK(F29)=FALSE,LEN(F29)-LEN(SUBSTITUTE(F29,";",""))&lt;&gt;LEN(F$8)-LEN(SUBSTITUTE(F$8,";",""))),"FORMAT_;",IF(AND(E29="Originator country  (if multiple countries)",ISBLANK(F29)=FALSE,LEN(F29)-LEN(SUBSTITUTE(F29,";",""))=0),"FORMAT_;",IF(AND(E29="Originator country  (if multiple countries)",ISBLANK(F29)=TRUE,LEN(F$8)-LEN(SUBSTITUTE(F$8,";",""))&lt;&gt;0),"FORMAT_;",IF(AND(E29="Original lender country (if multiple countries)",ISBLANK(F29)=FALSE,LEN(F29)-LEN(SUBSTITUTE(F29,";",""))&lt;&gt;0,LEN(F29)-LEN(SUBSTITUTE(F29,";",""))&lt;&gt;LEN(F$14)-LEN(SUBSTITUTE(F$14,";",""))),"FORMAT_;",IF(AND(E29="Original lender country (if multiple countries)",ISBLANK(F29)=TRUE,LEN(F$14)-LEN(SUBSTITUTE(F$14,";",""))&lt;&gt;0),"FORMAT_;",IF(AND(E29="Original lender country (if multiple countries)",ISBLANK(F29)=FALSE,LEN(F29)-LEN(SUBSTITUTE(F29,";",""))=0),"FORMAT_;",IF(OR(AND(E29="Designated Entity LEI",LEN(F29)&lt;&gt;20),AND(G29="{LEI}",LEN(F29)&lt;&gt;0,LEN(F29)&lt;20),AND(G29="{ISIN}",LEN(F29)&lt;&gt;0,LEN(F29)&lt;12),AND(LEN(F29)&lt;&gt;20,E29="Retaining entity LEI",ISBLANK(F29)=FALSE),AND(E29="Instrument ISIN",ISBLANK(F29)=FALSE,LEN(F29)&gt;0,LEN(F29)&lt;11),AND(D29="M",LEFT(G29,4)="{DAT",LEN(F29)&lt;&gt;10)),"FORMAT_LEN",IF(OR(AND(F29&lt;&gt;"",LEFT(G29,4)&lt;&gt;"{TEX",ISNUMBER(SUMPRODUCT(FIND(MID(F29,ROW(INDIRECT("1:"&amp;LEN(F29))),1),W29)))=FALSE),AND(F29&lt;&gt;"",LEFT(G29,4)&lt;&gt;"{TEX",ISERROR(SUMPRODUCT(SEARCH(MID(F29,ROW(INDIRECT("1:"&amp;LEN(TRIM(F29)))),1)," "&amp;W29&amp;CHAR(10)&amp;"""")))=TRUE)),"FORMAT_CHAR",IF(LEFT(G29,4)="{TEX","TEXT","UNK")))))))))))))))))))))))))</f>
        <v>UNK</v>
      </c>
      <c r="V29" s="126" t="b" cm="1">
        <f t="array" aca="1" ref="V29" ca="1">IF(OR(LEN(F29)&gt;P29+1),FALSE,IF(LEFT(G29,5)="{TEXT",TRUE,IF(AND(ISBLANK(F29)=FALSE,G29="{DATE_TEXT-YYYY-MM-DD}",LEN(F29)&lt;&gt;10),FALSE,IF(AND(ISBLANK(F29)=FALSE,ISNUMBER(SUMPRODUCT(SEARCH(MID(F29,ROW(INDIRECT("1:"&amp;LEN(TRIM(F29)))),1)," "&amp;W29&amp;CHAR(10)&amp;"""")))=FALSE),FALSE,TRUE))))</f>
        <v>1</v>
      </c>
      <c r="W29" s="127" t="str">
        <f>IF(G29="{Applicable/N/A}","N/Aplicable",IF(E29="Designated Entity LEI","ABCDEFGHIJKLMNOPQRSTUVWXYZ0123456789",IF(OR(G29="{ISIN}",G29="{LEI}"),";ABCDEFGHIJKLMNOPQRSTUVWXYZ0123456789",IF(G29="{Master Trust/Other}","Master TuOhe",IF(E29="Securitisation type","Privateublc",IF(LEFT(G29,4)="{CA_",Val!B$21,IF(G29="{COUNTRY_EU_LIST}"," ;abcdefghijklmnopqrstuvwxyzABCDEFGHIJKLMNOPQRSTUVWXYZ0123456789",IF(OR(G29="{NOTIFICATION ID}",G29="{SECURITISATION ID}"),Val!B$15,IF(G29="{COUNTRY_EU}"," ;abcdefghijklmnopqrstuvwxyzABCDEFGHIJKLMNOPQRSTUVWXYZ",IF(G29="{Confirmed/Unconfirmed}","ConfirmedUnc",IF(G29="{Confirmed/Unconfirmed/N/A}","Confirmed/UncNA",IF(LEFT(G29,4)="{DAT","0123456789-",IF(LEFT(G29,4)="{Y/N","YN",IF(OR(LEFT(G29,4)="{N/A",LEFT(G29,4)="{LIS",LEFT(G29,4)="{No ",LEFT(G29,4)="{SEC",LEFT(G29,4)="{Mas"),Val!B$20,IF(LEFT(G29,4)="{TEX",Val!B$21,IF(LEFT(G29,4)="{ALP",Val!B$20,IF(LEFT(G29,4)="{COU",Val!B$20)))))))))))))))))</f>
        <v xml:space="preserve"> !"#$%&amp;'()*+,-./0123456789:;&lt;=&gt;?@ABCDEFGHIJKLMNOPQRSTUVWXYZ[\]^_`abcdefghijklmnopqrstuvwxyz{|}</v>
      </c>
      <c r="X29" s="132"/>
      <c r="Y29" s="132"/>
      <c r="Z29" s="132"/>
      <c r="AA29" s="132"/>
      <c r="AB29" s="134"/>
      <c r="AC29" s="123" t="s">
        <v>1122</v>
      </c>
      <c r="AD29" s="132"/>
      <c r="AE29" s="132"/>
      <c r="AF29" s="132"/>
      <c r="AG29" s="129" t="s">
        <v>750</v>
      </c>
      <c r="AH29" s="132"/>
      <c r="AI29" s="117"/>
      <c r="AJ29" s="132"/>
      <c r="AK29" s="75"/>
    </row>
    <row r="30" spans="1:37" s="2" customFormat="1" ht="158.4" x14ac:dyDescent="0.3">
      <c r="A30" s="15" t="s">
        <v>1178</v>
      </c>
      <c r="B30" s="16" t="s">
        <v>159</v>
      </c>
      <c r="C30" s="50" t="s">
        <v>142</v>
      </c>
      <c r="D30" s="49" t="s">
        <v>1140</v>
      </c>
      <c r="E30" s="48" t="s">
        <v>145</v>
      </c>
      <c r="F30" s="67"/>
      <c r="G30" s="113" t="s">
        <v>1141</v>
      </c>
      <c r="H30" s="43" t="s">
        <v>1105</v>
      </c>
      <c r="I30" s="93" t="s">
        <v>1356</v>
      </c>
      <c r="J30" s="155" t="s">
        <v>143</v>
      </c>
      <c r="K30" s="143" t="s">
        <v>144</v>
      </c>
      <c r="L30" s="143" t="s">
        <v>49</v>
      </c>
      <c r="M30" s="143" t="s">
        <v>50</v>
      </c>
      <c r="N30" s="145" t="s">
        <v>49</v>
      </c>
      <c r="O30" s="126">
        <f t="shared" ca="1" si="1"/>
        <v>1</v>
      </c>
      <c r="P30" s="126">
        <v>10</v>
      </c>
      <c r="Q30" s="127" t="str">
        <f ca="1">IF(AND(E30="Last notification date",MONTH(TODAY())&gt;9,DAY(TODAY())&gt;9),YEAR(TODAY())&amp;"-"&amp;MONTH(TODAY())&amp;"-"&amp;DAY(TODAY()),IF(AND(E30="Last notification date",MONTH(TODAY())&lt;9,DAY(TODAY())&lt;10),YEAR(TODAY())&amp;"-0"&amp;MONTH(TODAY())&amp;"-0"&amp;DAY(TODAY()),IF(AND(E30="Last notification date",MONTH(TODAY())&gt;9,DAY(TODAY())&lt;10),YEAR(TODAY())&amp;"-"&amp;MONTH(TODAY())&amp;"-0"&amp;DAY(TODAY()),IF(AND(E30="Last notification date",MONTH(TODAY())&lt;10,DAY(TODAY())&gt;9),YEAR(TODAY())&amp;"-0"&amp;MONTH(TODAY())&amp;"-"&amp;DAY(TODAY()),IF(LEFT(G30,4)="{SEC","SEC ID",IF(LEFT(G30,4)="{DAT","DATE",IF(LEFT(G30,4)="{TEX",Val!B$21,IF(LEFT(G30,4)="{ALP",Val!B$20,IF(LEFT(G30,4)="{COU",Val!B$20,IF(OR(LEFT(G30,4)="{ISI",LEFT(G30,4)="{LEI"),Val!B$17,IF(OR(LEFT(G30,4)="{CA_",LEFT(G30,4)="{Mas",LEFT(G30,4)="{Y/N",LEFT(G30,4)="{No ",LEFT(G30,4)="{N/A",LEFT(G30,4)="{Con",LEFT(G30,4)="{LIS"),"LIST","")))))))))))</f>
        <v>DATE</v>
      </c>
      <c r="R30" s="126">
        <f t="shared" si="2"/>
        <v>0</v>
      </c>
      <c r="S30" s="128" t="str">
        <f t="shared" si="3"/>
        <v/>
      </c>
      <c r="T30" s="126" t="str">
        <f t="shared" si="4"/>
        <v>BLANK</v>
      </c>
      <c r="U30" s="126" t="str" cm="1">
        <f t="array" aca="1" ref="U30" ca="1">IF(AND(E30="Payment exemption explanation",ISBLANK(F30)=FALSE,F$77="Confirmed"),"FORMAT",IF(AND(E30="Historical Default and Loss Performance Data location",F$3="Public",ISBLANK(F30)=TRUE),"FORMAT",IF(AND(E29="Subject to severe clawback",F29="Y",ISBLANK(F30)=TRUE),"FORMAT",IF(AND(E29="Subject to severe clawback",F29="N",ISBLANK(F30)=FALSE),"FORMAT",IF(AND(OR(E30="Credit granting criteria supervision comment",E30="Credit granting criteria compliance comment"),ISBLANK(F30)=FALSE,OR(AND(F$34="N",E425="Originator (or original lender) is not a Credit institution"),AND(F$37="N",E$37="Originator (or original lender) is not a Credit institution"))),"FORMAT_S17",IF(AND(C30="STSS60",E30="Location of Liability cash flow model",ISBLANK(F30)=TRUE,F$3="Public"),"FORMAT_S60",IF(AND(C30="STSS58",E30="Historical Default and Loss Performance Data location",ISBLANK(F30)=TRUE,F$3="Public"),"FORMAT_S37",IF(AND(E30="Sponsor LEI",ISBLANK(F30)=TRUE,ISBLANK(F$8)=TRUE),"FORMAT_LEI",IF(AND(E30="Originator LEI",ISBLANK(F30)=TRUE,ISBLANK(F$11)=TRUE),"FORMAT_LEI",IF(OR(T30="EMPTY",P30+1&lt;LEN(F30),AND(G29="{Confirmed/Unconfirmed/N/A}",S30="N/A",F29="N/A",F30&lt;&gt;"")),"FORMAT",IF(OR(AND(E30="Non-ABCP securitisation unique identifier",MID(F30,21,1)&lt;&gt;"N"),AND(E30="ABCP transaction unique identifier",MID(F30,21,1)&lt;&gt;"T"),AND(E30="ABCP programme unique identifier",MID(F30,21,1)&lt;&gt;"P")),"FORMAT_SEC_ID",IF(AND(E30="Underlying exposures classification",F30&lt;&gt;"residential mortgages",F30&lt;&gt;"commercial mortgages",F30&lt;&gt;"credit facilities provided to individuals for personal, family or household consumption purposes",F30&lt;&gt;"credit facilities, including loans and leases, provided to any type of enterprise or corporation",F30&lt;&gt;"auto loans/leases",F30&lt;&gt;"credit-card receivables",F30&lt;&gt;"trade receivables",F30&lt;&gt;"others"),"FORMAT_LIST",IF(AND(E30="Instrument code",LEN(F30)-LEN(SUBSTITUTE(F30,";",""))&lt;&gt;LEN(F29)-LEN(SUBSTITUTE(F29,";",""))),"FORMAT_;",IF(AND(E30="Sponsor country (if multiple countries)",LEN(F30)-LEN(SUBSTITUTE(F30,";",""))&lt;&gt;LEN(F$11)-LEN(SUBSTITUTE(F$11,";",""))),"FORMAT_;",IF(AND(E30="Sponsor country (if multiple countries)",ISBLANK(F30)=FALSE,LEN(F30)-LEN(SUBSTITUTE(F30,";",""))=0),"FORMAT_;",IF(AND(E30="Sponsor country (if multiple countries)",ISBLANK(F30)=TRUE,LEN(F$11)-LEN(SUBSTITUTE(F$11,";",""))&lt;&gt;0),"FORMAT_;",IF(AND(E30="Originator country  (if multiple countries)",LEN(F30)-LEN(SUBSTITUTE(F30,";",""))&lt;&gt;0,ISBLANK(F30)=FALSE,LEN(F30)-LEN(SUBSTITUTE(F30,";",""))&lt;&gt;LEN(F$8)-LEN(SUBSTITUTE(F$8,";",""))),"FORMAT_;",IF(AND(E30="Originator country  (if multiple countries)",ISBLANK(F30)=FALSE,LEN(F30)-LEN(SUBSTITUTE(F30,";",""))=0),"FORMAT_;",IF(AND(E30="Originator country  (if multiple countries)",ISBLANK(F30)=TRUE,LEN(F$8)-LEN(SUBSTITUTE(F$8,";",""))&lt;&gt;0),"FORMAT_;",IF(AND(E30="Original lender country (if multiple countries)",ISBLANK(F30)=FALSE,LEN(F30)-LEN(SUBSTITUTE(F30,";",""))&lt;&gt;0,LEN(F30)-LEN(SUBSTITUTE(F30,";",""))&lt;&gt;LEN(F$14)-LEN(SUBSTITUTE(F$14,";",""))),"FORMAT_;",IF(AND(E30="Original lender country (if multiple countries)",ISBLANK(F30)=TRUE,LEN(F$14)-LEN(SUBSTITUTE(F$14,";",""))&lt;&gt;0),"FORMAT_;",IF(AND(E30="Original lender country (if multiple countries)",ISBLANK(F30)=FALSE,LEN(F30)-LEN(SUBSTITUTE(F30,";",""))=0),"FORMAT_;",IF(OR(AND(E30="Designated Entity LEI",LEN(F30)&lt;&gt;20),AND(G30="{LEI}",LEN(F30)&lt;&gt;0,LEN(F30)&lt;20),AND(G30="{ISIN}",LEN(F30)&lt;&gt;0,LEN(F30)&lt;12),AND(LEN(F30)&lt;&gt;20,E30="Retaining entity LEI",ISBLANK(F30)=FALSE),AND(E30="Instrument ISIN",ISBLANK(F30)=FALSE,LEN(F30)&gt;0,LEN(F30)&lt;11),AND(D30="M",LEFT(G30,4)="{DAT",LEN(F30)&lt;&gt;10)),"FORMAT_LEN",IF(OR(AND(F30&lt;&gt;"",LEFT(G30,4)&lt;&gt;"{TEX",ISNUMBER(SUMPRODUCT(FIND(MID(F30,ROW(INDIRECT("1:"&amp;LEN(F30))),1),W30)))=FALSE),AND(F30&lt;&gt;"",LEFT(G30,4)&lt;&gt;"{TEX",ISERROR(SUMPRODUCT(SEARCH(MID(F30,ROW(INDIRECT("1:"&amp;LEN(TRIM(F30)))),1)," "&amp;W30&amp;CHAR(10)&amp;"""")))=TRUE)),"FORMAT_CHAR",IF(LEFT(G30,4)="{TEX","TEXT","UNK")))))))))))))))))))))))))</f>
        <v>UNK</v>
      </c>
      <c r="V30" s="126" t="b" cm="1">
        <f t="array" aca="1" ref="V30" ca="1">IF(OR(LEN(F30)&gt;P30+1),FALSE,IF(LEFT(G30,5)="{TEXT",TRUE,IF(AND(ISBLANK(F30)=FALSE,G30="{DATE_TEXT-YYYY-MM-DD}",LEN(F30)&lt;&gt;10),FALSE,IF(AND(ISBLANK(F30)=FALSE,ISNUMBER(SUMPRODUCT(SEARCH(MID(F30,ROW(INDIRECT("1:"&amp;LEN(TRIM(F30)))),1)," "&amp;W30&amp;CHAR(10)&amp;"""")))=FALSE),FALSE,TRUE))))</f>
        <v>1</v>
      </c>
      <c r="W30" s="127" t="str">
        <f>IF(G30="{Applicable/N/A}","N/Aplicable",IF(E30="Designated Entity LEI","ABCDEFGHIJKLMNOPQRSTUVWXYZ0123456789",IF(OR(G30="{ISIN}",G30="{LEI}"),";ABCDEFGHIJKLMNOPQRSTUVWXYZ0123456789",IF(G30="{Master Trust/Other}","Master TuOhe",IF(E30="Securitisation type","Privateublc",IF(LEFT(G30,4)="{CA_",Val!B$21,IF(G30="{COUNTRY_EU_LIST}"," ;abcdefghijklmnopqrstuvwxyzABCDEFGHIJKLMNOPQRSTUVWXYZ0123456789",IF(OR(G30="{NOTIFICATION ID}",G30="{SECURITISATION ID}"),Val!B$15,IF(G30="{COUNTRY_EU}"," ;abcdefghijklmnopqrstuvwxyzABCDEFGHIJKLMNOPQRSTUVWXYZ",IF(G30="{Confirmed/Unconfirmed}","ConfirmedUnc",IF(G30="{Confirmed/Unconfirmed/N/A}","Confirmed/UncNA",IF(LEFT(G30,4)="{DAT","0123456789-",IF(LEFT(G30,4)="{Y/N","YN",IF(OR(LEFT(G30,4)="{N/A",LEFT(G30,4)="{LIS",LEFT(G30,4)="{No ",LEFT(G30,4)="{SEC",LEFT(G30,4)="{Mas"),Val!B$20,IF(LEFT(G30,4)="{TEX",Val!B$21,IF(LEFT(G30,4)="{ALP",Val!B$20,IF(LEFT(G30,4)="{COU",Val!B$20)))))))))))))))))</f>
        <v>0123456789-</v>
      </c>
      <c r="X30" s="132"/>
      <c r="Y30" s="132"/>
      <c r="Z30" s="132"/>
      <c r="AA30" s="132"/>
      <c r="AB30" s="134"/>
      <c r="AC30" s="123" t="s">
        <v>1123</v>
      </c>
      <c r="AD30" s="132"/>
      <c r="AE30" s="132"/>
      <c r="AF30" s="132"/>
      <c r="AG30" s="129" t="s">
        <v>752</v>
      </c>
      <c r="AH30" s="132"/>
      <c r="AI30" s="117"/>
      <c r="AJ30" s="132"/>
      <c r="AK30" s="75"/>
    </row>
    <row r="31" spans="1:37" s="2" customFormat="1" ht="230.4" x14ac:dyDescent="0.3">
      <c r="A31" s="15" t="s">
        <v>1179</v>
      </c>
      <c r="B31" s="16" t="s">
        <v>161</v>
      </c>
      <c r="C31" s="20" t="s">
        <v>142</v>
      </c>
      <c r="D31" s="21" t="s">
        <v>52</v>
      </c>
      <c r="E31" s="29" t="s">
        <v>1048</v>
      </c>
      <c r="F31" s="64"/>
      <c r="G31" s="112" t="s">
        <v>1141</v>
      </c>
      <c r="H31" s="44" t="s">
        <v>1143</v>
      </c>
      <c r="I31" s="94" t="s">
        <v>1363</v>
      </c>
      <c r="J31" s="159"/>
      <c r="K31" s="144"/>
      <c r="L31" s="144"/>
      <c r="M31" s="144"/>
      <c r="N31" s="146"/>
      <c r="O31" s="126" t="str">
        <f t="shared" ca="1" si="1"/>
        <v>FMT</v>
      </c>
      <c r="P31" s="126">
        <v>10</v>
      </c>
      <c r="Q31" s="127" t="str">
        <f ca="1">IF(AND(E31="Last notification date",MONTH(TODAY())&gt;9,DAY(TODAY())&gt;9),YEAR(TODAY())&amp;"-"&amp;MONTH(TODAY())&amp;"-"&amp;DAY(TODAY()),IF(AND(E31="Last notification date",MONTH(TODAY())&lt;9,DAY(TODAY())&lt;10),YEAR(TODAY())&amp;"-0"&amp;MONTH(TODAY())&amp;"-0"&amp;DAY(TODAY()),IF(AND(E31="Last notification date",MONTH(TODAY())&gt;9,DAY(TODAY())&lt;10),YEAR(TODAY())&amp;"-"&amp;MONTH(TODAY())&amp;"-0"&amp;DAY(TODAY()),IF(AND(E31="Last notification date",MONTH(TODAY())&lt;10,DAY(TODAY())&gt;9),YEAR(TODAY())&amp;"-0"&amp;MONTH(TODAY())&amp;"-"&amp;DAY(TODAY()),IF(LEFT(G31,4)="{SEC","SEC ID",IF(LEFT(G31,4)="{DAT","DATE",IF(LEFT(G31,4)="{TEX",Val!B$21,IF(LEFT(G31,4)="{ALP",Val!B$20,IF(LEFT(G31,4)="{COU",Val!B$20,IF(OR(LEFT(G31,4)="{ISI",LEFT(G31,4)="{LEI"),Val!B$17,IF(OR(LEFT(G31,4)="{CA_",LEFT(G31,4)="{Mas",LEFT(G31,4)="{Y/N",LEFT(G31,4)="{No ",LEFT(G31,4)="{N/A",LEFT(G31,4)="{Con",LEFT(G31,4)="{LIS"),"LIST","")))))))))))</f>
        <v>2026-08-17</v>
      </c>
      <c r="R31" s="126">
        <f t="shared" si="2"/>
        <v>0</v>
      </c>
      <c r="S31" s="128" t="str">
        <f t="shared" si="3"/>
        <v/>
      </c>
      <c r="T31" s="126" t="str">
        <f t="shared" si="4"/>
        <v>EMPTY</v>
      </c>
      <c r="U31" s="126" t="str" cm="1">
        <f t="array" aca="1" ref="U31" ca="1">IF(AND(E31="Payment exemption explanation",ISBLANK(F31)=FALSE,F$77="Confirmed"),"FORMAT",IF(AND(E31="Historical Default and Loss Performance Data location",F$3="Public",ISBLANK(F31)=TRUE),"FORMAT",IF(AND(E30="Subject to severe clawback",F30="Y",ISBLANK(F31)=TRUE),"FORMAT",IF(AND(E30="Subject to severe clawback",F30="N",ISBLANK(F31)=FALSE),"FORMAT",IF(AND(OR(E31="Credit granting criteria supervision comment",E31="Credit granting criteria compliance comment"),ISBLANK(F31)=FALSE,OR(AND(F$34="N",E426="Originator (or original lender) is not a Credit institution"),AND(F$37="N",E$37="Originator (or original lender) is not a Credit institution"))),"FORMAT_S17",IF(AND(C31="STSS60",E31="Location of Liability cash flow model",ISBLANK(F31)=TRUE,F$3="Public"),"FORMAT_S60",IF(AND(C31="STSS58",E31="Historical Default and Loss Performance Data location",ISBLANK(F31)=TRUE,F$3="Public"),"FORMAT_S37",IF(AND(E31="Sponsor LEI",ISBLANK(F31)=TRUE,ISBLANK(F$8)=TRUE),"FORMAT_LEI",IF(AND(E31="Originator LEI",ISBLANK(F31)=TRUE,ISBLANK(F$11)=TRUE),"FORMAT_LEI",IF(OR(T31="EMPTY",P31+1&lt;LEN(F31),AND(G30="{Confirmed/Unconfirmed/N/A}",S31="N/A",F30="N/A",F31&lt;&gt;"")),"FORMAT",IF(OR(AND(E31="Non-ABCP securitisation unique identifier",MID(F31,21,1)&lt;&gt;"N"),AND(E31="ABCP transaction unique identifier",MID(F31,21,1)&lt;&gt;"T"),AND(E31="ABCP programme unique identifier",MID(F31,21,1)&lt;&gt;"P")),"FORMAT_SEC_ID",IF(AND(E31="Underlying exposures classification",F31&lt;&gt;"residential mortgages",F31&lt;&gt;"commercial mortgages",F31&lt;&gt;"credit facilities provided to individuals for personal, family or household consumption purposes",F31&lt;&gt;"credit facilities, including loans and leases, provided to any type of enterprise or corporation",F31&lt;&gt;"auto loans/leases",F31&lt;&gt;"credit-card receivables",F31&lt;&gt;"trade receivables",F31&lt;&gt;"others"),"FORMAT_LIST",IF(AND(E31="Instrument code",LEN(F31)-LEN(SUBSTITUTE(F31,";",""))&lt;&gt;LEN(F30)-LEN(SUBSTITUTE(F30,";",""))),"FORMAT_;",IF(AND(E31="Sponsor country (if multiple countries)",LEN(F31)-LEN(SUBSTITUTE(F31,";",""))&lt;&gt;LEN(F$11)-LEN(SUBSTITUTE(F$11,";",""))),"FORMAT_;",IF(AND(E31="Sponsor country (if multiple countries)",ISBLANK(F31)=FALSE,LEN(F31)-LEN(SUBSTITUTE(F31,";",""))=0),"FORMAT_;",IF(AND(E31="Sponsor country (if multiple countries)",ISBLANK(F31)=TRUE,LEN(F$11)-LEN(SUBSTITUTE(F$11,";",""))&lt;&gt;0),"FORMAT_;",IF(AND(E31="Originator country  (if multiple countries)",LEN(F31)-LEN(SUBSTITUTE(F31,";",""))&lt;&gt;0,ISBLANK(F31)=FALSE,LEN(F31)-LEN(SUBSTITUTE(F31,";",""))&lt;&gt;LEN(F$8)-LEN(SUBSTITUTE(F$8,";",""))),"FORMAT_;",IF(AND(E31="Originator country  (if multiple countries)",ISBLANK(F31)=FALSE,LEN(F31)-LEN(SUBSTITUTE(F31,";",""))=0),"FORMAT_;",IF(AND(E31="Originator country  (if multiple countries)",ISBLANK(F31)=TRUE,LEN(F$8)-LEN(SUBSTITUTE(F$8,";",""))&lt;&gt;0),"FORMAT_;",IF(AND(E31="Original lender country (if multiple countries)",ISBLANK(F31)=FALSE,LEN(F31)-LEN(SUBSTITUTE(F31,";",""))&lt;&gt;0,LEN(F31)-LEN(SUBSTITUTE(F31,";",""))&lt;&gt;LEN(F$14)-LEN(SUBSTITUTE(F$14,";",""))),"FORMAT_;",IF(AND(E31="Original lender country (if multiple countries)",ISBLANK(F31)=TRUE,LEN(F$14)-LEN(SUBSTITUTE(F$14,";",""))&lt;&gt;0),"FORMAT_;",IF(AND(E31="Original lender country (if multiple countries)",ISBLANK(F31)=FALSE,LEN(F31)-LEN(SUBSTITUTE(F31,";",""))=0),"FORMAT_;",IF(OR(AND(E31="Designated Entity LEI",LEN(F31)&lt;&gt;20),AND(G31="{LEI}",LEN(F31)&lt;&gt;0,LEN(F31)&lt;20),AND(G31="{ISIN}",LEN(F31)&lt;&gt;0,LEN(F31)&lt;12),AND(LEN(F31)&lt;&gt;20,E31="Retaining entity LEI",ISBLANK(F31)=FALSE),AND(E31="Instrument ISIN",ISBLANK(F31)=FALSE,LEN(F31)&gt;0,LEN(F31)&lt;11),AND(D31="M",LEFT(G31,4)="{DAT",LEN(F31)&lt;&gt;10)),"FORMAT_LEN",IF(OR(AND(F31&lt;&gt;"",LEFT(G31,4)&lt;&gt;"{TEX",ISNUMBER(SUMPRODUCT(FIND(MID(F31,ROW(INDIRECT("1:"&amp;LEN(F31))),1),W31)))=FALSE),AND(F31&lt;&gt;"",LEFT(G31,4)&lt;&gt;"{TEX",ISERROR(SUMPRODUCT(SEARCH(MID(F31,ROW(INDIRECT("1:"&amp;LEN(TRIM(F31)))),1)," "&amp;W31&amp;CHAR(10)&amp;"""")))=TRUE)),"FORMAT_CHAR",IF(LEFT(G31,4)="{TEX","TEXT","UNK")))))))))))))))))))))))))</f>
        <v>FORMAT</v>
      </c>
      <c r="V31" s="126" t="b" cm="1">
        <f t="array" aca="1" ref="V31" ca="1">IF(OR(LEN(F31)&gt;P31+1),FALSE,IF(LEFT(G31,5)="{TEXT",TRUE,IF(AND(ISBLANK(F31)=FALSE,G31="{DATE_TEXT-YYYY-MM-DD}",LEN(F31)&lt;&gt;10),FALSE,IF(AND(ISBLANK(F31)=FALSE,ISNUMBER(SUMPRODUCT(SEARCH(MID(F31,ROW(INDIRECT("1:"&amp;LEN(TRIM(F31)))),1)," "&amp;W31&amp;CHAR(10)&amp;"""")))=FALSE),FALSE,TRUE))))</f>
        <v>1</v>
      </c>
      <c r="W31" s="127" t="str">
        <f>IF(G31="{Applicable/N/A}","N/Aplicable",IF(E31="Designated Entity LEI","ABCDEFGHIJKLMNOPQRSTUVWXYZ0123456789",IF(OR(G31="{ISIN}",G31="{LEI}"),";ABCDEFGHIJKLMNOPQRSTUVWXYZ0123456789",IF(G31="{Master Trust/Other}","Master TuOhe",IF(E31="Securitisation type","Privateublc",IF(LEFT(G31,4)="{CA_",Val!B$21,IF(G31="{COUNTRY_EU_LIST}"," ;abcdefghijklmnopqrstuvwxyzABCDEFGHIJKLMNOPQRSTUVWXYZ0123456789",IF(OR(G31="{NOTIFICATION ID}",G31="{SECURITISATION ID}"),Val!B$15,IF(G31="{COUNTRY_EU}"," ;abcdefghijklmnopqrstuvwxyzABCDEFGHIJKLMNOPQRSTUVWXYZ",IF(G31="{Confirmed/Unconfirmed}","ConfirmedUnc",IF(G31="{Confirmed/Unconfirmed/N/A}","Confirmed/UncNA",IF(LEFT(G31,4)="{DAT","0123456789-",IF(LEFT(G31,4)="{Y/N","YN",IF(OR(LEFT(G31,4)="{N/A",LEFT(G31,4)="{LIS",LEFT(G31,4)="{No ",LEFT(G31,4)="{SEC",LEFT(G31,4)="{Mas"),Val!B$20,IF(LEFT(G31,4)="{TEX",Val!B$21,IF(LEFT(G31,4)="{ALP",Val!B$20,IF(LEFT(G31,4)="{COU",Val!B$20)))))))))))))))))</f>
        <v>0123456789-</v>
      </c>
      <c r="X31" s="132"/>
      <c r="Y31" s="132"/>
      <c r="Z31" s="132"/>
      <c r="AA31" s="132"/>
      <c r="AB31" s="134"/>
      <c r="AC31" s="123" t="s">
        <v>1094</v>
      </c>
      <c r="AD31" s="132"/>
      <c r="AE31" s="132"/>
      <c r="AF31" s="132"/>
      <c r="AG31" s="129" t="s">
        <v>755</v>
      </c>
      <c r="AH31" s="132"/>
      <c r="AI31" s="117"/>
      <c r="AJ31" s="132"/>
      <c r="AK31" s="75"/>
    </row>
    <row r="32" spans="1:37" s="2" customFormat="1" ht="144" x14ac:dyDescent="0.3">
      <c r="A32" s="15" t="s">
        <v>1180</v>
      </c>
      <c r="B32" s="16" t="s">
        <v>166</v>
      </c>
      <c r="C32" s="20" t="s">
        <v>147</v>
      </c>
      <c r="D32" s="21" t="s">
        <v>52</v>
      </c>
      <c r="E32" s="22" t="s">
        <v>148</v>
      </c>
      <c r="F32" s="59" t="s">
        <v>149</v>
      </c>
      <c r="G32" s="110" t="s">
        <v>41</v>
      </c>
      <c r="H32" s="44" t="s">
        <v>1060</v>
      </c>
      <c r="I32" s="88" t="s">
        <v>1323</v>
      </c>
      <c r="J32" s="155" t="s">
        <v>150</v>
      </c>
      <c r="K32" s="143" t="s">
        <v>151</v>
      </c>
      <c r="L32" s="143" t="s">
        <v>152</v>
      </c>
      <c r="M32" s="143" t="s">
        <v>50</v>
      </c>
      <c r="N32" s="145" t="s">
        <v>49</v>
      </c>
      <c r="O32" s="126">
        <f t="shared" ca="1" si="1"/>
        <v>1</v>
      </c>
      <c r="P32" s="126">
        <v>1</v>
      </c>
      <c r="Q32" s="127" t="str">
        <f ca="1">IF(AND(E32="Last notification date",MONTH(TODAY())&gt;9,DAY(TODAY())&gt;9),YEAR(TODAY())&amp;"-"&amp;MONTH(TODAY())&amp;"-"&amp;DAY(TODAY()),IF(AND(E32="Last notification date",MONTH(TODAY())&lt;9,DAY(TODAY())&lt;10),YEAR(TODAY())&amp;"-0"&amp;MONTH(TODAY())&amp;"-0"&amp;DAY(TODAY()),IF(AND(E32="Last notification date",MONTH(TODAY())&gt;9,DAY(TODAY())&lt;10),YEAR(TODAY())&amp;"-"&amp;MONTH(TODAY())&amp;"-0"&amp;DAY(TODAY()),IF(AND(E32="Last notification date",MONTH(TODAY())&lt;10,DAY(TODAY())&gt;9),YEAR(TODAY())&amp;"-0"&amp;MONTH(TODAY())&amp;"-"&amp;DAY(TODAY()),IF(LEFT(G32,4)="{SEC","SEC ID",IF(LEFT(G32,4)="{DAT","DATE",IF(LEFT(G32,4)="{TEX",Val!B$21,IF(LEFT(G32,4)="{ALP",Val!B$20,IF(LEFT(G32,4)="{COU",Val!B$20,IF(OR(LEFT(G32,4)="{ISI",LEFT(G32,4)="{LEI"),Val!B$17,IF(OR(LEFT(G32,4)="{CA_",LEFT(G32,4)="{Mas",LEFT(G32,4)="{Y/N",LEFT(G32,4)="{No ",LEFT(G32,4)="{N/A",LEFT(G32,4)="{Con",LEFT(G32,4)="{LIS"),"LIST","")))))))))))</f>
        <v>LIST</v>
      </c>
      <c r="R32" s="126">
        <f t="shared" si="2"/>
        <v>1</v>
      </c>
      <c r="S32" s="128"/>
      <c r="T32" s="126" t="str">
        <f t="shared" si="4"/>
        <v>UNK</v>
      </c>
      <c r="U32" s="126" t="str" cm="1">
        <f t="array" aca="1" ref="U32" ca="1">IF(AND(E32="Payment exemption explanation",ISBLANK(F32)=FALSE,F$77="Confirmed"),"FORMAT",IF(AND(E32="Historical Default and Loss Performance Data location",F$3="Public",ISBLANK(F32)=TRUE),"FORMAT",IF(AND(E31="Subject to severe clawback",F31="Y",ISBLANK(F32)=TRUE),"FORMAT",IF(AND(E31="Subject to severe clawback",F31="N",ISBLANK(F32)=FALSE),"FORMAT",IF(AND(OR(E32="Credit granting criteria supervision comment",E32="Credit granting criteria compliance comment"),ISBLANK(F32)=FALSE,OR(AND(F$34="N",E427="Originator (or original lender) is not a Credit institution"),AND(F$37="N",E$37="Originator (or original lender) is not a Credit institution"))),"FORMAT_S17",IF(AND(C32="STSS60",E32="Location of Liability cash flow model",ISBLANK(F32)=TRUE,F$3="Public"),"FORMAT_S60",IF(AND(C32="STSS58",E32="Historical Default and Loss Performance Data location",ISBLANK(F32)=TRUE,F$3="Public"),"FORMAT_S37",IF(AND(E32="Sponsor LEI",ISBLANK(F32)=TRUE,ISBLANK(F$8)=TRUE),"FORMAT_LEI",IF(AND(E32="Originator LEI",ISBLANK(F32)=TRUE,ISBLANK(F$11)=TRUE),"FORMAT_LEI",IF(OR(T32="EMPTY",P32+1&lt;LEN(F32),AND(G31="{Confirmed/Unconfirmed/N/A}",S32="N/A",F31="N/A",F32&lt;&gt;"")),"FORMAT",IF(OR(AND(E32="Non-ABCP securitisation unique identifier",MID(F32,21,1)&lt;&gt;"N"),AND(E32="ABCP transaction unique identifier",MID(F32,21,1)&lt;&gt;"T"),AND(E32="ABCP programme unique identifier",MID(F32,21,1)&lt;&gt;"P")),"FORMAT_SEC_ID",IF(AND(E32="Underlying exposures classification",F32&lt;&gt;"residential mortgages",F32&lt;&gt;"commercial mortgages",F32&lt;&gt;"credit facilities provided to individuals for personal, family or household consumption purposes",F32&lt;&gt;"credit facilities, including loans and leases, provided to any type of enterprise or corporation",F32&lt;&gt;"auto loans/leases",F32&lt;&gt;"credit-card receivables",F32&lt;&gt;"trade receivables",F32&lt;&gt;"others"),"FORMAT_LIST",IF(AND(E32="Instrument code",LEN(F32)-LEN(SUBSTITUTE(F32,";",""))&lt;&gt;LEN(F31)-LEN(SUBSTITUTE(F31,";",""))),"FORMAT_;",IF(AND(E32="Sponsor country (if multiple countries)",LEN(F32)-LEN(SUBSTITUTE(F32,";",""))&lt;&gt;LEN(F$11)-LEN(SUBSTITUTE(F$11,";",""))),"FORMAT_;",IF(AND(E32="Sponsor country (if multiple countries)",ISBLANK(F32)=FALSE,LEN(F32)-LEN(SUBSTITUTE(F32,";",""))=0),"FORMAT_;",IF(AND(E32="Sponsor country (if multiple countries)",ISBLANK(F32)=TRUE,LEN(F$11)-LEN(SUBSTITUTE(F$11,";",""))&lt;&gt;0),"FORMAT_;",IF(AND(E32="Originator country  (if multiple countries)",LEN(F32)-LEN(SUBSTITUTE(F32,";",""))&lt;&gt;0,ISBLANK(F32)=FALSE,LEN(F32)-LEN(SUBSTITUTE(F32,";",""))&lt;&gt;LEN(F$8)-LEN(SUBSTITUTE(F$8,";",""))),"FORMAT_;",IF(AND(E32="Originator country  (if multiple countries)",ISBLANK(F32)=FALSE,LEN(F32)-LEN(SUBSTITUTE(F32,";",""))=0),"FORMAT_;",IF(AND(E32="Originator country  (if multiple countries)",ISBLANK(F32)=TRUE,LEN(F$8)-LEN(SUBSTITUTE(F$8,";",""))&lt;&gt;0),"FORMAT_;",IF(AND(E32="Original lender country (if multiple countries)",ISBLANK(F32)=FALSE,LEN(F32)-LEN(SUBSTITUTE(F32,";",""))&lt;&gt;0,LEN(F32)-LEN(SUBSTITUTE(F32,";",""))&lt;&gt;LEN(F$14)-LEN(SUBSTITUTE(F$14,";",""))),"FORMAT_;",IF(AND(E32="Original lender country (if multiple countries)",ISBLANK(F32)=TRUE,LEN(F$14)-LEN(SUBSTITUTE(F$14,";",""))&lt;&gt;0),"FORMAT_;",IF(AND(E32="Original lender country (if multiple countries)",ISBLANK(F32)=FALSE,LEN(F32)-LEN(SUBSTITUTE(F32,";",""))=0),"FORMAT_;",IF(OR(AND(E32="Designated Entity LEI",LEN(F32)&lt;&gt;20),AND(G32="{LEI}",LEN(F32)&lt;&gt;0,LEN(F32)&lt;20),AND(G32="{ISIN}",LEN(F32)&lt;&gt;0,LEN(F32)&lt;12),AND(LEN(F32)&lt;&gt;20,E32="Retaining entity LEI",ISBLANK(F32)=FALSE),AND(E32="Instrument ISIN",ISBLANK(F32)=FALSE,LEN(F32)&gt;0,LEN(F32)&lt;11),AND(D32="M",LEFT(G32,4)="{DAT",LEN(F32)&lt;&gt;10)),"FORMAT_LEN",IF(OR(AND(F32&lt;&gt;"",LEFT(G32,4)&lt;&gt;"{TEX",ISNUMBER(SUMPRODUCT(FIND(MID(F32,ROW(INDIRECT("1:"&amp;LEN(F32))),1),W32)))=FALSE),AND(F32&lt;&gt;"",LEFT(G32,4)&lt;&gt;"{TEX",ISERROR(SUMPRODUCT(SEARCH(MID(F32,ROW(INDIRECT("1:"&amp;LEN(TRIM(F32)))),1)," "&amp;W32&amp;CHAR(10)&amp;"""")))=TRUE)),"FORMAT_CHAR",IF(LEFT(G32,4)="{TEX","TEXT","UNK")))))))))))))))))))))))))</f>
        <v>UNK</v>
      </c>
      <c r="V32" s="126" t="b" cm="1">
        <f t="array" aca="1" ref="V32" ca="1">IF(OR(LEN(F32)&gt;P32+1),FALSE,IF(LEFT(G32,5)="{TEXT",TRUE,IF(AND(ISBLANK(F32)=FALSE,G32="{DATE_TEXT-YYYY-MM-DD}",LEN(F32)&lt;&gt;10),FALSE,IF(AND(ISBLANK(F32)=FALSE,ISNUMBER(SUMPRODUCT(SEARCH(MID(F32,ROW(INDIRECT("1:"&amp;LEN(TRIM(F32)))),1)," "&amp;W32&amp;CHAR(10)&amp;"""")))=FALSE),FALSE,TRUE))))</f>
        <v>1</v>
      </c>
      <c r="W32" s="127" t="str">
        <f>IF(G32="{Applicable/N/A}","N/Aplicable",IF(E32="Designated Entity LEI","ABCDEFGHIJKLMNOPQRSTUVWXYZ0123456789",IF(OR(G32="{ISIN}",G32="{LEI}"),";ABCDEFGHIJKLMNOPQRSTUVWXYZ0123456789",IF(G32="{Master Trust/Other}","Master TuOhe",IF(E32="Securitisation type","Privateublc",IF(LEFT(G32,4)="{CA_",Val!B$21,IF(G32="{COUNTRY_EU_LIST}"," ;abcdefghijklmnopqrstuvwxyzABCDEFGHIJKLMNOPQRSTUVWXYZ0123456789",IF(OR(G32="{NOTIFICATION ID}",G32="{SECURITISATION ID}"),Val!B$15,IF(G32="{COUNTRY_EU}"," ;abcdefghijklmnopqrstuvwxyzABCDEFGHIJKLMNOPQRSTUVWXYZ",IF(G32="{Confirmed/Unconfirmed}","ConfirmedUnc",IF(G32="{Confirmed/Unconfirmed/N/A}","Confirmed/UncNA",IF(LEFT(G32,4)="{DAT","0123456789-",IF(LEFT(G32,4)="{Y/N","YN",IF(OR(LEFT(G32,4)="{N/A",LEFT(G32,4)="{LIS",LEFT(G32,4)="{No ",LEFT(G32,4)="{SEC",LEFT(G32,4)="{Mas"),Val!B$20,IF(LEFT(G32,4)="{TEX",Val!B$21,IF(LEFT(G32,4)="{ALP",Val!B$20,IF(LEFT(G32,4)="{COU",Val!B$20)))))))))))))))))</f>
        <v>YN</v>
      </c>
      <c r="X32" s="132"/>
      <c r="Y32" s="132"/>
      <c r="Z32" s="132"/>
      <c r="AA32" s="132"/>
      <c r="AB32" s="134"/>
      <c r="AC32" s="123" t="s">
        <v>1082</v>
      </c>
      <c r="AD32" s="132"/>
      <c r="AE32" s="132"/>
      <c r="AF32" s="132"/>
      <c r="AG32" s="129" t="s">
        <v>758</v>
      </c>
      <c r="AH32" s="132"/>
      <c r="AI32" s="117"/>
      <c r="AJ32" s="132"/>
      <c r="AK32" s="75"/>
    </row>
    <row r="33" spans="1:37" s="2" customFormat="1" ht="100.8" x14ac:dyDescent="0.3">
      <c r="A33" s="15" t="s">
        <v>1181</v>
      </c>
      <c r="B33" s="16" t="s">
        <v>172</v>
      </c>
      <c r="C33" s="17" t="s">
        <v>147</v>
      </c>
      <c r="D33" s="18" t="s">
        <v>62</v>
      </c>
      <c r="E33" s="23" t="s">
        <v>153</v>
      </c>
      <c r="F33" s="68" t="s">
        <v>1500</v>
      </c>
      <c r="G33" s="114" t="s">
        <v>114</v>
      </c>
      <c r="H33" s="44" t="s">
        <v>151</v>
      </c>
      <c r="I33" s="88" t="s">
        <v>1365</v>
      </c>
      <c r="J33" s="156" t="s">
        <v>150</v>
      </c>
      <c r="K33" s="144"/>
      <c r="L33" s="147" t="s">
        <v>152</v>
      </c>
      <c r="M33" s="147" t="s">
        <v>50</v>
      </c>
      <c r="N33" s="148" t="s">
        <v>49</v>
      </c>
      <c r="O33" s="126">
        <f t="shared" ca="1" si="1"/>
        <v>1</v>
      </c>
      <c r="P33" s="126">
        <v>5000</v>
      </c>
      <c r="Q33" s="127" t="str">
        <f ca="1">IF(AND(E33="Last notification date",MONTH(TODAY())&gt;9,DAY(TODAY())&gt;9),YEAR(TODAY())&amp;"-"&amp;MONTH(TODAY())&amp;"-"&amp;DAY(TODAY()),IF(AND(E33="Last notification date",MONTH(TODAY())&lt;9,DAY(TODAY())&lt;10),YEAR(TODAY())&amp;"-0"&amp;MONTH(TODAY())&amp;"-0"&amp;DAY(TODAY()),IF(AND(E33="Last notification date",MONTH(TODAY())&gt;9,DAY(TODAY())&lt;10),YEAR(TODAY())&amp;"-"&amp;MONTH(TODAY())&amp;"-0"&amp;DAY(TODAY()),IF(AND(E33="Last notification date",MONTH(TODAY())&lt;10,DAY(TODAY())&gt;9),YEAR(TODAY())&amp;"-0"&amp;MONTH(TODAY())&amp;"-"&amp;DAY(TODAY()),IF(LEFT(G33,4)="{SEC","SEC ID",IF(LEFT(G33,4)="{DAT","DATE",IF(LEFT(G33,4)="{TEX",Val!B$21,IF(LEFT(G33,4)="{ALP",Val!B$20,IF(LEFT(G33,4)="{COU",Val!B$20,IF(OR(LEFT(G33,4)="{ISI",LEFT(G33,4)="{LEI"),Val!B$17,IF(OR(LEFT(G33,4)="{CA_",LEFT(G33,4)="{Mas",LEFT(G33,4)="{Y/N",LEFT(G33,4)="{No ",LEFT(G33,4)="{N/A",LEFT(G33,4)="{Con",LEFT(G33,4)="{LIS"),"LIST","")))))))))))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3" s="126">
        <f t="shared" si="2"/>
        <v>144</v>
      </c>
      <c r="S33" s="128"/>
      <c r="T33" s="126" t="str">
        <f t="shared" si="4"/>
        <v>UNK</v>
      </c>
      <c r="U33" s="126" t="str" cm="1">
        <f t="array" aca="1" ref="U33" ca="1">IF(AND(E33="Payment exemption explanation",ISBLANK(F33)=FALSE,F$77="Confirmed"),"FORMAT",IF(AND(E33="Historical Default and Loss Performance Data location",F$3="Public",ISBLANK(F33)=TRUE),"FORMAT",IF(AND(E32="Subject to severe clawback",F32="Y",ISBLANK(F33)=TRUE),"FORMAT",IF(AND(E32="Subject to severe clawback",F32="N",ISBLANK(F33)=FALSE),"FORMAT",IF(AND(OR(E33="Credit granting criteria supervision comment",E33="Credit granting criteria compliance comment"),ISBLANK(F33)=FALSE,OR(AND(F$34="N",E428="Originator (or original lender) is not a Credit institution"),AND(F$37="N",E$37="Originator (or original lender) is not a Credit institution"))),"FORMAT_S17",IF(AND(C33="STSS60",E33="Location of Liability cash flow model",ISBLANK(F33)=TRUE,F$3="Public"),"FORMAT_S60",IF(AND(C33="STSS58",E33="Historical Default and Loss Performance Data location",ISBLANK(F33)=TRUE,F$3="Public"),"FORMAT_S37",IF(AND(E33="Sponsor LEI",ISBLANK(F33)=TRUE,ISBLANK(F$8)=TRUE),"FORMAT_LEI",IF(AND(E33="Originator LEI",ISBLANK(F33)=TRUE,ISBLANK(F$11)=TRUE),"FORMAT_LEI",IF(OR(T33="EMPTY",P33+1&lt;LEN(F33),AND(G32="{Confirmed/Unconfirmed/N/A}",S33="N/A",F32="N/A",F33&lt;&gt;"")),"FORMAT",IF(OR(AND(E33="Non-ABCP securitisation unique identifier",MID(F33,21,1)&lt;&gt;"N"),AND(E33="ABCP transaction unique identifier",MID(F33,21,1)&lt;&gt;"T"),AND(E33="ABCP programme unique identifier",MID(F33,21,1)&lt;&gt;"P")),"FORMAT_SEC_ID",IF(AND(E33="Underlying exposures classification",F33&lt;&gt;"residential mortgages",F33&lt;&gt;"commercial mortgages",F33&lt;&gt;"credit facilities provided to individuals for personal, family or household consumption purposes",F33&lt;&gt;"credit facilities, including loans and leases, provided to any type of enterprise or corporation",F33&lt;&gt;"auto loans/leases",F33&lt;&gt;"credit-card receivables",F33&lt;&gt;"trade receivables",F33&lt;&gt;"others"),"FORMAT_LIST",IF(AND(E33="Instrument code",LEN(F33)-LEN(SUBSTITUTE(F33,";",""))&lt;&gt;LEN(F32)-LEN(SUBSTITUTE(F32,";",""))),"FORMAT_;",IF(AND(E33="Sponsor country (if multiple countries)",LEN(F33)-LEN(SUBSTITUTE(F33,";",""))&lt;&gt;LEN(F$11)-LEN(SUBSTITUTE(F$11,";",""))),"FORMAT_;",IF(AND(E33="Sponsor country (if multiple countries)",ISBLANK(F33)=FALSE,LEN(F33)-LEN(SUBSTITUTE(F33,";",""))=0),"FORMAT_;",IF(AND(E33="Sponsor country (if multiple countries)",ISBLANK(F33)=TRUE,LEN(F$11)-LEN(SUBSTITUTE(F$11,";",""))&lt;&gt;0),"FORMAT_;",IF(AND(E33="Originator country  (if multiple countries)",LEN(F33)-LEN(SUBSTITUTE(F33,";",""))&lt;&gt;0,ISBLANK(F33)=FALSE,LEN(F33)-LEN(SUBSTITUTE(F33,";",""))&lt;&gt;LEN(F$8)-LEN(SUBSTITUTE(F$8,";",""))),"FORMAT_;",IF(AND(E33="Originator country  (if multiple countries)",ISBLANK(F33)=FALSE,LEN(F33)-LEN(SUBSTITUTE(F33,";",""))=0),"FORMAT_;",IF(AND(E33="Originator country  (if multiple countries)",ISBLANK(F33)=TRUE,LEN(F$8)-LEN(SUBSTITUTE(F$8,";",""))&lt;&gt;0),"FORMAT_;",IF(AND(E33="Original lender country (if multiple countries)",ISBLANK(F33)=FALSE,LEN(F33)-LEN(SUBSTITUTE(F33,";",""))&lt;&gt;0,LEN(F33)-LEN(SUBSTITUTE(F33,";",""))&lt;&gt;LEN(F$14)-LEN(SUBSTITUTE(F$14,";",""))),"FORMAT_;",IF(AND(E33="Original lender country (if multiple countries)",ISBLANK(F33)=TRUE,LEN(F$14)-LEN(SUBSTITUTE(F$14,";",""))&lt;&gt;0),"FORMAT_;",IF(AND(E33="Original lender country (if multiple countries)",ISBLANK(F33)=FALSE,LEN(F33)-LEN(SUBSTITUTE(F33,";",""))=0),"FORMAT_;",IF(OR(AND(E33="Designated Entity LEI",LEN(F33)&lt;&gt;20),AND(G33="{LEI}",LEN(F33)&lt;&gt;0,LEN(F33)&lt;20),AND(G33="{ISIN}",LEN(F33)&lt;&gt;0,LEN(F33)&lt;12),AND(LEN(F33)&lt;&gt;20,E33="Retaining entity LEI",ISBLANK(F33)=FALSE),AND(E33="Instrument ISIN",ISBLANK(F33)=FALSE,LEN(F33)&gt;0,LEN(F33)&lt;11),AND(D33="M",LEFT(G33,4)="{DAT",LEN(F33)&lt;&gt;10)),"FORMAT_LEN",IF(OR(AND(F33&lt;&gt;"",LEFT(G33,4)&lt;&gt;"{TEX",ISNUMBER(SUMPRODUCT(FIND(MID(F33,ROW(INDIRECT("1:"&amp;LEN(F33))),1),W33)))=FALSE),AND(F33&lt;&gt;"",LEFT(G33,4)&lt;&gt;"{TEX",ISERROR(SUMPRODUCT(SEARCH(MID(F33,ROW(INDIRECT("1:"&amp;LEN(TRIM(F33)))),1)," "&amp;W33&amp;CHAR(10)&amp;"""")))=TRUE)),"FORMAT_CHAR",IF(LEFT(G33,4)="{TEX","TEXT","UNK")))))))))))))))))))))))))</f>
        <v>TEXT</v>
      </c>
      <c r="V33" s="126" t="b" cm="1">
        <f t="array" aca="1" ref="V33" ca="1">IF(OR(LEN(F33)&gt;P33+1),FALSE,IF(LEFT(G33,5)="{TEXT",TRUE,IF(AND(ISBLANK(F33)=FALSE,G33="{DATE_TEXT-YYYY-MM-DD}",LEN(F33)&lt;&gt;10),FALSE,IF(AND(ISBLANK(F33)=FALSE,ISNUMBER(SUMPRODUCT(SEARCH(MID(F33,ROW(INDIRECT("1:"&amp;LEN(TRIM(F33)))),1)," "&amp;W33&amp;CHAR(10)&amp;"""")))=FALSE),FALSE,TRUE))))</f>
        <v>1</v>
      </c>
      <c r="W33" s="127" t="str">
        <f>IF(G33="{Applicable/N/A}","N/Aplicable",IF(E33="Designated Entity LEI","ABCDEFGHIJKLMNOPQRSTUVWXYZ0123456789",IF(OR(G33="{ISIN}",G33="{LEI}"),";ABCDEFGHIJKLMNOPQRSTUVWXYZ0123456789",IF(G33="{Master Trust/Other}","Master TuOhe",IF(E33="Securitisation type","Privateublc",IF(LEFT(G33,4)="{CA_",Val!B$21,IF(G33="{COUNTRY_EU_LIST}"," ;abcdefghijklmnopqrstuvwxyzABCDEFGHIJKLMNOPQRSTUVWXYZ0123456789",IF(OR(G33="{NOTIFICATION ID}",G33="{SECURITISATION ID}"),Val!B$15,IF(G33="{COUNTRY_EU}"," ;abcdefghijklmnopqrstuvwxyzABCDEFGHIJKLMNOPQRSTUVWXYZ",IF(G33="{Confirmed/Unconfirmed}","ConfirmedUnc",IF(G33="{Confirmed/Unconfirmed/N/A}","Confirmed/UncNA",IF(LEFT(G33,4)="{DAT","0123456789-",IF(LEFT(G33,4)="{Y/N","YN",IF(OR(LEFT(G33,4)="{N/A",LEFT(G33,4)="{LIS",LEFT(G33,4)="{No ",LEFT(G33,4)="{SEC",LEFT(G33,4)="{Mas"),Val!B$20,IF(LEFT(G33,4)="{TEX",Val!B$21,IF(LEFT(G33,4)="{ALP",Val!B$20,IF(LEFT(G33,4)="{COU",Val!B$20)))))))))))))))))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3" s="132"/>
      <c r="Y33" s="132"/>
      <c r="Z33" s="132"/>
      <c r="AA33" s="132"/>
      <c r="AB33" s="134"/>
      <c r="AC33" s="123" t="s">
        <v>1124</v>
      </c>
      <c r="AD33" s="132"/>
      <c r="AE33" s="132"/>
      <c r="AF33" s="132"/>
      <c r="AG33" s="129" t="s">
        <v>765</v>
      </c>
      <c r="AH33" s="132"/>
      <c r="AI33" s="117"/>
      <c r="AJ33" s="132"/>
      <c r="AK33" s="75"/>
    </row>
    <row r="34" spans="1:37" s="2" customFormat="1" ht="100.8" x14ac:dyDescent="0.3">
      <c r="A34" s="15" t="s">
        <v>1182</v>
      </c>
      <c r="B34" s="16" t="s">
        <v>178</v>
      </c>
      <c r="C34" s="17" t="s">
        <v>156</v>
      </c>
      <c r="D34" s="18" t="s">
        <v>62</v>
      </c>
      <c r="E34" s="23" t="s">
        <v>157</v>
      </c>
      <c r="F34" s="69" t="s">
        <v>1477</v>
      </c>
      <c r="G34" s="114" t="s">
        <v>154</v>
      </c>
      <c r="H34" s="44" t="s">
        <v>1058</v>
      </c>
      <c r="I34" s="88" t="s">
        <v>1324</v>
      </c>
      <c r="J34" s="155" t="s">
        <v>150</v>
      </c>
      <c r="K34" s="143" t="s">
        <v>158</v>
      </c>
      <c r="L34" s="143" t="s">
        <v>152</v>
      </c>
      <c r="M34" s="143" t="s">
        <v>50</v>
      </c>
      <c r="N34" s="145" t="s">
        <v>49</v>
      </c>
      <c r="O34" s="126">
        <f t="shared" ca="1" si="1"/>
        <v>1</v>
      </c>
      <c r="P34" s="126">
        <v>100</v>
      </c>
      <c r="Q34" s="127" t="str">
        <f ca="1">IF(AND(E34="Last notification date",MONTH(TODAY())&gt;9,DAY(TODAY())&gt;9),YEAR(TODAY())&amp;"-"&amp;MONTH(TODAY())&amp;"-"&amp;DAY(TODAY()),IF(AND(E34="Last notification date",MONTH(TODAY())&lt;9,DAY(TODAY())&lt;10),YEAR(TODAY())&amp;"-0"&amp;MONTH(TODAY())&amp;"-0"&amp;DAY(TODAY()),IF(AND(E34="Last notification date",MONTH(TODAY())&gt;9,DAY(TODAY())&lt;10),YEAR(TODAY())&amp;"-"&amp;MONTH(TODAY())&amp;"-0"&amp;DAY(TODAY()),IF(AND(E34="Last notification date",MONTH(TODAY())&lt;10,DAY(TODAY())&gt;9),YEAR(TODAY())&amp;"-0"&amp;MONTH(TODAY())&amp;"-"&amp;DAY(TODAY()),IF(LEFT(G34,4)="{SEC","SEC ID",IF(LEFT(G34,4)="{DAT","DATE",IF(LEFT(G34,4)="{TEX",Val!B$21,IF(LEFT(G34,4)="{ALP",Val!B$20,IF(LEFT(G34,4)="{COU",Val!B$20,IF(OR(LEFT(G34,4)="{ISI",LEFT(G34,4)="{LEI"),Val!B$17,IF(OR(LEFT(G34,4)="{CA_",LEFT(G34,4)="{Mas",LEFT(G34,4)="{Y/N",LEFT(G34,4)="{No ",LEFT(G34,4)="{N/A",LEFT(G34,4)="{Con",LEFT(G34,4)="{LIS"),"LIST","")))))))))))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4" s="126">
        <f t="shared" si="2"/>
        <v>43</v>
      </c>
      <c r="S34" s="128"/>
      <c r="T34" s="126" t="str">
        <f t="shared" si="4"/>
        <v>UNK</v>
      </c>
      <c r="U34" s="126" t="str" cm="1">
        <f t="array" aca="1" ref="U34" ca="1">IF(AND(E34="Payment exemption explanation",ISBLANK(F34)=FALSE,F$77="Confirmed"),"FORMAT",IF(AND(E34="Historical Default and Loss Performance Data location",F$3="Public",ISBLANK(F34)=TRUE),"FORMAT",IF(AND(E33="Subject to severe clawback",F33="Y",ISBLANK(F34)=TRUE),"FORMAT",IF(AND(E33="Subject to severe clawback",F33="N",ISBLANK(F34)=FALSE),"FORMAT",IF(AND(OR(E34="Credit granting criteria supervision comment",E34="Credit granting criteria compliance comment"),ISBLANK(F34)=FALSE,OR(AND(F$34="N",E429="Originator (or original lender) is not a Credit institution"),AND(F$37="N",E$37="Originator (or original lender) is not a Credit institution"))),"FORMAT_S17",IF(AND(C34="STSS60",E34="Location of Liability cash flow model",ISBLANK(F34)=TRUE,F$3="Public"),"FORMAT_S60",IF(AND(C34="STSS58",E34="Historical Default and Loss Performance Data location",ISBLANK(F34)=TRUE,F$3="Public"),"FORMAT_S37",IF(AND(E34="Sponsor LEI",ISBLANK(F34)=TRUE,ISBLANK(F$8)=TRUE),"FORMAT_LEI",IF(AND(E34="Originator LEI",ISBLANK(F34)=TRUE,ISBLANK(F$11)=TRUE),"FORMAT_LEI",IF(OR(T34="EMPTY",P34+1&lt;LEN(F34),AND(G33="{Confirmed/Unconfirmed/N/A}",S34="N/A",F33="N/A",F34&lt;&gt;"")),"FORMAT",IF(OR(AND(E34="Non-ABCP securitisation unique identifier",MID(F34,21,1)&lt;&gt;"N"),AND(E34="ABCP transaction unique identifier",MID(F34,21,1)&lt;&gt;"T"),AND(E34="ABCP programme unique identifier",MID(F34,21,1)&lt;&gt;"P")),"FORMAT_SEC_ID",IF(AND(E34="Underlying exposures classification",F34&lt;&gt;"residential mortgages",F34&lt;&gt;"commercial mortgages",F34&lt;&gt;"credit facilities provided to individuals for personal, family or household consumption purposes",F34&lt;&gt;"credit facilities, including loans and leases, provided to any type of enterprise or corporation",F34&lt;&gt;"auto loans/leases",F34&lt;&gt;"credit-card receivables",F34&lt;&gt;"trade receivables",F34&lt;&gt;"others"),"FORMAT_LIST",IF(AND(E34="Instrument code",LEN(F34)-LEN(SUBSTITUTE(F34,";",""))&lt;&gt;LEN(F33)-LEN(SUBSTITUTE(F33,";",""))),"FORMAT_;",IF(AND(E34="Sponsor country (if multiple countries)",LEN(F34)-LEN(SUBSTITUTE(F34,";",""))&lt;&gt;LEN(F$11)-LEN(SUBSTITUTE(F$11,";",""))),"FORMAT_;",IF(AND(E34="Sponsor country (if multiple countries)",ISBLANK(F34)=FALSE,LEN(F34)-LEN(SUBSTITUTE(F34,";",""))=0),"FORMAT_;",IF(AND(E34="Sponsor country (if multiple countries)",ISBLANK(F34)=TRUE,LEN(F$11)-LEN(SUBSTITUTE(F$11,";",""))&lt;&gt;0),"FORMAT_;",IF(AND(E34="Originator country  (if multiple countries)",LEN(F34)-LEN(SUBSTITUTE(F34,";",""))&lt;&gt;0,ISBLANK(F34)=FALSE,LEN(F34)-LEN(SUBSTITUTE(F34,";",""))&lt;&gt;LEN(F$8)-LEN(SUBSTITUTE(F$8,";",""))),"FORMAT_;",IF(AND(E34="Originator country  (if multiple countries)",ISBLANK(F34)=FALSE,LEN(F34)-LEN(SUBSTITUTE(F34,";",""))=0),"FORMAT_;",IF(AND(E34="Originator country  (if multiple countries)",ISBLANK(F34)=TRUE,LEN(F$8)-LEN(SUBSTITUTE(F$8,";",""))&lt;&gt;0),"FORMAT_;",IF(AND(E34="Original lender country (if multiple countries)",ISBLANK(F34)=FALSE,LEN(F34)-LEN(SUBSTITUTE(F34,";",""))&lt;&gt;0,LEN(F34)-LEN(SUBSTITUTE(F34,";",""))&lt;&gt;LEN(F$14)-LEN(SUBSTITUTE(F$14,";",""))),"FORMAT_;",IF(AND(E34="Original lender country (if multiple countries)",ISBLANK(F34)=TRUE,LEN(F$14)-LEN(SUBSTITUTE(F$14,";",""))&lt;&gt;0),"FORMAT_;",IF(AND(E34="Original lender country (if multiple countries)",ISBLANK(F34)=FALSE,LEN(F34)-LEN(SUBSTITUTE(F34,";",""))=0),"FORMAT_;",IF(OR(AND(E34="Designated Entity LEI",LEN(F34)&lt;&gt;20),AND(G34="{LEI}",LEN(F34)&lt;&gt;0,LEN(F34)&lt;20),AND(G34="{ISIN}",LEN(F34)&lt;&gt;0,LEN(F34)&lt;12),AND(LEN(F34)&lt;&gt;20,E34="Retaining entity LEI",ISBLANK(F34)=FALSE),AND(E34="Instrument ISIN",ISBLANK(F34)=FALSE,LEN(F34)&gt;0,LEN(F34)&lt;11),AND(D34="M",LEFT(G34,4)="{DAT",LEN(F34)&lt;&gt;10)),"FORMAT_LEN",IF(OR(AND(F34&lt;&gt;"",LEFT(G34,4)&lt;&gt;"{TEX",ISNUMBER(SUMPRODUCT(FIND(MID(F34,ROW(INDIRECT("1:"&amp;LEN(F34))),1),W34)))=FALSE),AND(F34&lt;&gt;"",LEFT(G34,4)&lt;&gt;"{TEX",ISERROR(SUMPRODUCT(SEARCH(MID(F34,ROW(INDIRECT("1:"&amp;LEN(TRIM(F34)))),1)," "&amp;W34&amp;CHAR(10)&amp;"""")))=TRUE)),"FORMAT_CHAR",IF(LEFT(G34,4)="{TEX","TEXT","UNK")))))))))))))))))))))))))</f>
        <v>TEXT</v>
      </c>
      <c r="V34" s="126" t="b" cm="1">
        <f t="array" aca="1" ref="V34" ca="1">IF(OR(LEN(F34)&gt;P34+1),FALSE,IF(LEFT(G34,5)="{TEXT",TRUE,IF(AND(ISBLANK(F34)=FALSE,G34="{DATE_TEXT-YYYY-MM-DD}",LEN(F34)&lt;&gt;10),FALSE,IF(AND(ISBLANK(F34)=FALSE,ISNUMBER(SUMPRODUCT(SEARCH(MID(F34,ROW(INDIRECT("1:"&amp;LEN(TRIM(F34)))),1)," "&amp;W34&amp;CHAR(10)&amp;"""")))=FALSE),FALSE,TRUE))))</f>
        <v>1</v>
      </c>
      <c r="W34" s="127" t="str">
        <f>IF(G34="{Applicable/N/A}","N/Aplicable",IF(E34="Designated Entity LEI","ABCDEFGHIJKLMNOPQRSTUVWXYZ0123456789",IF(OR(G34="{ISIN}",G34="{LEI}"),";ABCDEFGHIJKLMNOPQRSTUVWXYZ0123456789",IF(G34="{Master Trust/Other}","Master TuOhe",IF(E34="Securitisation type","Privateublc",IF(LEFT(G34,4)="{CA_",Val!B$21,IF(G34="{COUNTRY_EU_LIST}"," ;abcdefghijklmnopqrstuvwxyzABCDEFGHIJKLMNOPQRSTUVWXYZ0123456789",IF(OR(G34="{NOTIFICATION ID}",G34="{SECURITISATION ID}"),Val!B$15,IF(G34="{COUNTRY_EU}"," ;abcdefghijklmnopqrstuvwxyzABCDEFGHIJKLMNOPQRSTUVWXYZ",IF(G34="{Confirmed/Unconfirmed}","ConfirmedUnc",IF(G34="{Confirmed/Unconfirmed/N/A}","Confirmed/UncNA",IF(LEFT(G34,4)="{DAT","0123456789-",IF(LEFT(G34,4)="{Y/N","YN",IF(OR(LEFT(G34,4)="{N/A",LEFT(G34,4)="{LIS",LEFT(G34,4)="{No ",LEFT(G34,4)="{SEC",LEFT(G34,4)="{Mas"),Val!B$20,IF(LEFT(G34,4)="{TEX",Val!B$21,IF(LEFT(G34,4)="{ALP",Val!B$20,IF(LEFT(G34,4)="{COU",Val!B$20)))))))))))))))))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4" s="132"/>
      <c r="Y34" s="132"/>
      <c r="Z34" s="132"/>
      <c r="AA34" s="132"/>
      <c r="AB34" s="134"/>
      <c r="AC34" s="123" t="s">
        <v>1125</v>
      </c>
      <c r="AD34" s="132"/>
      <c r="AE34" s="132"/>
      <c r="AF34" s="132"/>
      <c r="AG34" s="129" t="s">
        <v>788</v>
      </c>
      <c r="AH34" s="132"/>
      <c r="AI34" s="117"/>
      <c r="AJ34" s="132"/>
      <c r="AK34" s="75"/>
    </row>
    <row r="35" spans="1:37" s="2" customFormat="1" ht="129.6" x14ac:dyDescent="0.3">
      <c r="A35" s="15" t="s">
        <v>1183</v>
      </c>
      <c r="B35" s="16" t="s">
        <v>181</v>
      </c>
      <c r="C35" s="17" t="s">
        <v>156</v>
      </c>
      <c r="D35" s="18" t="s">
        <v>62</v>
      </c>
      <c r="E35" s="23" t="s">
        <v>160</v>
      </c>
      <c r="F35" s="61" t="s">
        <v>695</v>
      </c>
      <c r="G35" s="108" t="s">
        <v>1106</v>
      </c>
      <c r="H35" s="44" t="s">
        <v>1059</v>
      </c>
      <c r="I35" s="88" t="s">
        <v>1364</v>
      </c>
      <c r="J35" s="159" t="s">
        <v>150</v>
      </c>
      <c r="K35" s="144"/>
      <c r="L35" s="144" t="s">
        <v>152</v>
      </c>
      <c r="M35" s="144" t="s">
        <v>50</v>
      </c>
      <c r="N35" s="146" t="s">
        <v>49</v>
      </c>
      <c r="O35" s="126">
        <f t="shared" ca="1" si="1"/>
        <v>1</v>
      </c>
      <c r="P35" s="126">
        <v>50</v>
      </c>
      <c r="Q35" s="127" t="str">
        <f ca="1">IF(AND(E35="Last notification date",MONTH(TODAY())&gt;9,DAY(TODAY())&gt;9),YEAR(TODAY())&amp;"-"&amp;MONTH(TODAY())&amp;"-"&amp;DAY(TODAY()),IF(AND(E35="Last notification date",MONTH(TODAY())&lt;9,DAY(TODAY())&lt;10),YEAR(TODAY())&amp;"-0"&amp;MONTH(TODAY())&amp;"-0"&amp;DAY(TODAY()),IF(AND(E35="Last notification date",MONTH(TODAY())&gt;9,DAY(TODAY())&lt;10),YEAR(TODAY())&amp;"-"&amp;MONTH(TODAY())&amp;"-0"&amp;DAY(TODAY()),IF(AND(E35="Last notification date",MONTH(TODAY())&lt;10,DAY(TODAY())&gt;9),YEAR(TODAY())&amp;"-0"&amp;MONTH(TODAY())&amp;"-"&amp;DAY(TODAY()),IF(LEFT(G35,4)="{SEC","SEC ID",IF(LEFT(G35,4)="{DAT","DATE",IF(LEFT(G35,4)="{TEX",Val!B$21,IF(LEFT(G35,4)="{ALP",Val!B$20,IF(LEFT(G35,4)="{COU",Val!B$20,IF(OR(LEFT(G35,4)="{ISI",LEFT(G35,4)="{LEI"),Val!B$17,IF(OR(LEFT(G35,4)="{CA_",LEFT(G35,4)="{Mas",LEFT(G35,4)="{Y/N",LEFT(G35,4)="{No ",LEFT(G35,4)="{N/A",LEFT(G35,4)="{Con",LEFT(G35,4)="{LIS"),"LIST","")))))))))))</f>
        <v xml:space="preserve"> !"#$%&amp;'()*+,-./0123456789:;&lt;=&gt;?@ABCDEFGHIJKLMNOPQRSTUVWXYZ[\]^_`abcdefghijklmnopqrstuvwxyz{|}</v>
      </c>
      <c r="R35" s="126">
        <f t="shared" si="2"/>
        <v>7</v>
      </c>
      <c r="S35" s="128"/>
      <c r="T35" s="126" t="str">
        <f t="shared" si="4"/>
        <v>UNK</v>
      </c>
      <c r="U35" s="126" t="str" cm="1">
        <f t="array" aca="1" ref="U35" ca="1">IF(AND(E35="Payment exemption explanation",ISBLANK(F35)=FALSE,F$77="Confirmed"),"FORMAT",IF(AND(E35="Historical Default and Loss Performance Data location",F$3="Public",ISBLANK(F35)=TRUE),"FORMAT",IF(AND(E34="Subject to severe clawback",F34="Y",ISBLANK(F35)=TRUE),"FORMAT",IF(AND(E34="Subject to severe clawback",F34="N",ISBLANK(F35)=FALSE),"FORMAT",IF(AND(OR(E35="Credit granting criteria supervision comment",E35="Credit granting criteria compliance comment"),ISBLANK(F35)=FALSE,OR(AND(F$34="N",E430="Originator (or original lender) is not a Credit institution"),AND(F$37="N",E$37="Originator (or original lender) is not a Credit institution"))),"FORMAT_S17",IF(AND(C35="STSS60",E35="Location of Liability cash flow model",ISBLANK(F35)=TRUE,F$3="Public"),"FORMAT_S60",IF(AND(C35="STSS58",E35="Historical Default and Loss Performance Data location",ISBLANK(F35)=TRUE,F$3="Public"),"FORMAT_S37",IF(AND(E35="Sponsor LEI",ISBLANK(F35)=TRUE,ISBLANK(F$8)=TRUE),"FORMAT_LEI",IF(AND(E35="Originator LEI",ISBLANK(F35)=TRUE,ISBLANK(F$11)=TRUE),"FORMAT_LEI",IF(OR(T35="EMPTY",P35+1&lt;LEN(F35),AND(G34="{Confirmed/Unconfirmed/N/A}",S35="N/A",F34="N/A",F35&lt;&gt;"")),"FORMAT",IF(OR(AND(E35="Non-ABCP securitisation unique identifier",MID(F35,21,1)&lt;&gt;"N"),AND(E35="ABCP transaction unique identifier",MID(F35,21,1)&lt;&gt;"T"),AND(E35="ABCP programme unique identifier",MID(F35,21,1)&lt;&gt;"P")),"FORMAT_SEC_ID",IF(AND(E35="Underlying exposures classification",F35&lt;&gt;"residential mortgages",F35&lt;&gt;"commercial mortgages",F35&lt;&gt;"credit facilities provided to individuals for personal, family or household consumption purposes",F35&lt;&gt;"credit facilities, including loans and leases, provided to any type of enterprise or corporation",F35&lt;&gt;"auto loans/leases",F35&lt;&gt;"credit-card receivables",F35&lt;&gt;"trade receivables",F35&lt;&gt;"others"),"FORMAT_LIST",IF(AND(E35="Instrument code",LEN(F35)-LEN(SUBSTITUTE(F35,";",""))&lt;&gt;LEN(F34)-LEN(SUBSTITUTE(F34,";",""))),"FORMAT_;",IF(AND(E35="Sponsor country (if multiple countries)",LEN(F35)-LEN(SUBSTITUTE(F35,";",""))&lt;&gt;LEN(F$11)-LEN(SUBSTITUTE(F$11,";",""))),"FORMAT_;",IF(AND(E35="Sponsor country (if multiple countries)",ISBLANK(F35)=FALSE,LEN(F35)-LEN(SUBSTITUTE(F35,";",""))=0),"FORMAT_;",IF(AND(E35="Sponsor country (if multiple countries)",ISBLANK(F35)=TRUE,LEN(F$11)-LEN(SUBSTITUTE(F$11,";",""))&lt;&gt;0),"FORMAT_;",IF(AND(E35="Originator country  (if multiple countries)",LEN(F35)-LEN(SUBSTITUTE(F35,";",""))&lt;&gt;0,ISBLANK(F35)=FALSE,LEN(F35)-LEN(SUBSTITUTE(F35,";",""))&lt;&gt;LEN(F$8)-LEN(SUBSTITUTE(F$8,";",""))),"FORMAT_;",IF(AND(E35="Originator country  (if multiple countries)",ISBLANK(F35)=FALSE,LEN(F35)-LEN(SUBSTITUTE(F35,";",""))=0),"FORMAT_;",IF(AND(E35="Originator country  (if multiple countries)",ISBLANK(F35)=TRUE,LEN(F$8)-LEN(SUBSTITUTE(F$8,";",""))&lt;&gt;0),"FORMAT_;",IF(AND(E35="Original lender country (if multiple countries)",ISBLANK(F35)=FALSE,LEN(F35)-LEN(SUBSTITUTE(F35,";",""))&lt;&gt;0,LEN(F35)-LEN(SUBSTITUTE(F35,";",""))&lt;&gt;LEN(F$14)-LEN(SUBSTITUTE(F$14,";",""))),"FORMAT_;",IF(AND(E35="Original lender country (if multiple countries)",ISBLANK(F35)=TRUE,LEN(F$14)-LEN(SUBSTITUTE(F$14,";",""))&lt;&gt;0),"FORMAT_;",IF(AND(E35="Original lender country (if multiple countries)",ISBLANK(F35)=FALSE,LEN(F35)-LEN(SUBSTITUTE(F35,";",""))=0),"FORMAT_;",IF(OR(AND(E35="Designated Entity LEI",LEN(F35)&lt;&gt;20),AND(G35="{LEI}",LEN(F35)&lt;&gt;0,LEN(F35)&lt;20),AND(G35="{ISIN}",LEN(F35)&lt;&gt;0,LEN(F35)&lt;12),AND(LEN(F35)&lt;&gt;20,E35="Retaining entity LEI",ISBLANK(F35)=FALSE),AND(E35="Instrument ISIN",ISBLANK(F35)=FALSE,LEN(F35)&gt;0,LEN(F35)&lt;11),AND(D35="M",LEFT(G35,4)="{DAT",LEN(F35)&lt;&gt;10)),"FORMAT_LEN",IF(OR(AND(F35&lt;&gt;"",LEFT(G35,4)&lt;&gt;"{TEX",ISNUMBER(SUMPRODUCT(FIND(MID(F35,ROW(INDIRECT("1:"&amp;LEN(F35))),1),W35)))=FALSE),AND(F35&lt;&gt;"",LEFT(G35,4)&lt;&gt;"{TEX",ISERROR(SUMPRODUCT(SEARCH(MID(F35,ROW(INDIRECT("1:"&amp;LEN(TRIM(F35)))),1)," "&amp;W35&amp;CHAR(10)&amp;"""")))=TRUE)),"FORMAT_CHAR",IF(LEFT(G35,4)="{TEX","TEXT","UNK")))))))))))))))))))))))))</f>
        <v>UNK</v>
      </c>
      <c r="V35" s="126" t="b" cm="1">
        <f t="array" aca="1" ref="V35" ca="1">IF(OR(LEN(F35)&gt;P35+1),FALSE,IF(LEFT(G35,5)="{TEXT",TRUE,IF(AND(ISBLANK(F35)=FALSE,G35="{DATE_TEXT-YYYY-MM-DD}",LEN(F35)&lt;&gt;10),FALSE,IF(AND(ISBLANK(F35)=FALSE,ISNUMBER(SUMPRODUCT(SEARCH(MID(F35,ROW(INDIRECT("1:"&amp;LEN(TRIM(F35)))),1)," "&amp;W35&amp;CHAR(10)&amp;"""")))=FALSE),FALSE,TRUE))))</f>
        <v>1</v>
      </c>
      <c r="W35" s="127" t="str">
        <f>IF(G35="{Applicable/N/A}","N/Aplicable",IF(E35="Designated Entity LEI","ABCDEFGHIJKLMNOPQRSTUVWXYZ0123456789",IF(OR(G35="{ISIN}",G35="{LEI}"),";ABCDEFGHIJKLMNOPQRSTUVWXYZ0123456789",IF(G35="{Master Trust/Other}","Master TuOhe",IF(E35="Securitisation type","Privateublc",IF(LEFT(G35,4)="{CA_",Val!B$21,IF(G35="{COUNTRY_EU_LIST}"," ;abcdefghijklmnopqrstuvwxyzABCDEFGHIJKLMNOPQRSTUVWXYZ0123456789",IF(OR(G35="{NOTIFICATION ID}",G35="{SECURITISATION ID}"),Val!B$15,IF(G35="{COUNTRY_EU}"," ;abcdefghijklmnopqrstuvwxyzABCDEFGHIJKLMNOPQRSTUVWXYZ",IF(G35="{Confirmed/Unconfirmed}","ConfirmedUnc",IF(G35="{Confirmed/Unconfirmed/N/A}","Confirmed/UncNA",IF(LEFT(G35,4)="{DAT","0123456789-",IF(LEFT(G35,4)="{Y/N","YN",IF(OR(LEFT(G35,4)="{N/A",LEFT(G35,4)="{LIS",LEFT(G35,4)="{No ",LEFT(G35,4)="{SEC",LEFT(G35,4)="{Mas"),Val!B$20,IF(LEFT(G35,4)="{TEX",Val!B$21,IF(LEFT(G35,4)="{ALP",Val!B$20,IF(LEFT(G35,4)="{COU",Val!B$20)))))))))))))))))</f>
        <v xml:space="preserve"> ;abcdefghijklmnopqrstuvwxyzABCDEFGHIJKLMNOPQRSTUVWXYZ</v>
      </c>
      <c r="X35" s="132"/>
      <c r="Y35" s="132"/>
      <c r="Z35" s="132"/>
      <c r="AA35" s="132"/>
      <c r="AB35" s="134"/>
      <c r="AC35" s="123" t="s">
        <v>1126</v>
      </c>
      <c r="AD35" s="132"/>
      <c r="AE35" s="132"/>
      <c r="AF35" s="132"/>
      <c r="AG35" s="129" t="s">
        <v>771</v>
      </c>
      <c r="AH35" s="132"/>
      <c r="AI35" s="117"/>
      <c r="AJ35" s="132"/>
      <c r="AK35" s="75"/>
    </row>
    <row r="36" spans="1:37" s="2" customFormat="1" ht="201.6" x14ac:dyDescent="0.3">
      <c r="A36" s="15" t="s">
        <v>1184</v>
      </c>
      <c r="B36" s="16" t="s">
        <v>185</v>
      </c>
      <c r="C36" s="17" t="s">
        <v>162</v>
      </c>
      <c r="D36" s="18" t="s">
        <v>62</v>
      </c>
      <c r="E36" s="23" t="s">
        <v>163</v>
      </c>
      <c r="F36" s="61" t="s">
        <v>1114</v>
      </c>
      <c r="G36" s="108" t="s">
        <v>30</v>
      </c>
      <c r="H36" s="44" t="s">
        <v>164</v>
      </c>
      <c r="I36" s="88" t="s">
        <v>1398</v>
      </c>
      <c r="J36" s="95" t="s">
        <v>150</v>
      </c>
      <c r="K36" s="96" t="s">
        <v>165</v>
      </c>
      <c r="L36" s="96" t="s">
        <v>152</v>
      </c>
      <c r="M36" s="96" t="s">
        <v>50</v>
      </c>
      <c r="N36" s="80" t="s">
        <v>49</v>
      </c>
      <c r="O36" s="126">
        <f t="shared" ca="1" si="1"/>
        <v>1</v>
      </c>
      <c r="P36" s="126">
        <v>111</v>
      </c>
      <c r="Q36" s="127" t="str">
        <f ca="1">IF(AND(E36="Last notification date",MONTH(TODAY())&gt;9,DAY(TODAY())&gt;9),YEAR(TODAY())&amp;"-"&amp;MONTH(TODAY())&amp;"-"&amp;DAY(TODAY()),IF(AND(E36="Last notification date",MONTH(TODAY())&lt;9,DAY(TODAY())&lt;10),YEAR(TODAY())&amp;"-0"&amp;MONTH(TODAY())&amp;"-0"&amp;DAY(TODAY()),IF(AND(E36="Last notification date",MONTH(TODAY())&gt;9,DAY(TODAY())&lt;10),YEAR(TODAY())&amp;"-"&amp;MONTH(TODAY())&amp;"-0"&amp;DAY(TODAY()),IF(AND(E36="Last notification date",MONTH(TODAY())&lt;10,DAY(TODAY())&gt;9),YEAR(TODAY())&amp;"-0"&amp;MONTH(TODAY())&amp;"-"&amp;DAY(TODAY()),IF(LEFT(G36,4)="{SEC","SEC ID",IF(LEFT(G36,4)="{DAT","DATE",IF(LEFT(G36,4)="{TEX",Val!B$21,IF(LEFT(G36,4)="{ALP",Val!B$20,IF(LEFT(G36,4)="{COU",Val!B$20,IF(OR(LEFT(G36,4)="{ISI",LEFT(G36,4)="{LEI"),Val!B$17,IF(OR(LEFT(G36,4)="{CA_",LEFT(G36,4)="{Mas",LEFT(G36,4)="{Y/N",LEFT(G36,4)="{No ",LEFT(G36,4)="{N/A",LEFT(G36,4)="{Con",LEFT(G36,4)="{LIS"),"LIST","")))))))))))</f>
        <v>LIST</v>
      </c>
      <c r="R36" s="126">
        <f t="shared" si="2"/>
        <v>65</v>
      </c>
      <c r="S36" s="128"/>
      <c r="T36" s="126" t="str">
        <f t="shared" si="4"/>
        <v>UNK</v>
      </c>
      <c r="U36" s="126" t="str" cm="1">
        <f t="array" aca="1" ref="U36" ca="1">IF(AND(E36="Payment exemption explanation",ISBLANK(F36)=FALSE,F$77="Confirmed"),"FORMAT",IF(AND(E36="Historical Default and Loss Performance Data location",F$3="Public",ISBLANK(F36)=TRUE),"FORMAT",IF(AND(E35="Subject to severe clawback",F35="Y",ISBLANK(F36)=TRUE),"FORMAT",IF(AND(E35="Subject to severe clawback",F35="N",ISBLANK(F36)=FALSE),"FORMAT",IF(AND(OR(E36="Credit granting criteria supervision comment",E36="Credit granting criteria compliance comment"),ISBLANK(F36)=FALSE,OR(AND(F$34="N",E431="Originator (or original lender) is not a Credit institution"),AND(F$37="N",E$37="Originator (or original lender) is not a Credit institution"))),"FORMAT_S17",IF(AND(C36="STSS60",E36="Location of Liability cash flow model",ISBLANK(F36)=TRUE,F$3="Public"),"FORMAT_S60",IF(AND(C36="STSS58",E36="Historical Default and Loss Performance Data location",ISBLANK(F36)=TRUE,F$3="Public"),"FORMAT_S37",IF(AND(E36="Sponsor LEI",ISBLANK(F36)=TRUE,ISBLANK(F$8)=TRUE),"FORMAT_LEI",IF(AND(E36="Originator LEI",ISBLANK(F36)=TRUE,ISBLANK(F$11)=TRUE),"FORMAT_LEI",IF(OR(T36="EMPTY",P36+1&lt;LEN(F36),AND(G35="{Confirmed/Unconfirmed/N/A}",S36="N/A",F35="N/A",F36&lt;&gt;"")),"FORMAT",IF(OR(AND(E36="Non-ABCP securitisation unique identifier",MID(F36,21,1)&lt;&gt;"N"),AND(E36="ABCP transaction unique identifier",MID(F36,21,1)&lt;&gt;"T"),AND(E36="ABCP programme unique identifier",MID(F36,21,1)&lt;&gt;"P")),"FORMAT_SEC_ID",IF(AND(E36="Underlying exposures classification",F36&lt;&gt;"residential mortgages",F36&lt;&gt;"commercial mortgages",F36&lt;&gt;"credit facilities provided to individuals for personal, family or household consumption purposes",F36&lt;&gt;"credit facilities, including loans and leases, provided to any type of enterprise or corporation",F36&lt;&gt;"auto loans/leases",F36&lt;&gt;"credit-card receivables",F36&lt;&gt;"trade receivables",F36&lt;&gt;"others"),"FORMAT_LIST",IF(AND(E36="Instrument code",LEN(F36)-LEN(SUBSTITUTE(F36,";",""))&lt;&gt;LEN(F35)-LEN(SUBSTITUTE(F35,";",""))),"FORMAT_;",IF(AND(E36="Sponsor country (if multiple countries)",LEN(F36)-LEN(SUBSTITUTE(F36,";",""))&lt;&gt;LEN(F$11)-LEN(SUBSTITUTE(F$11,";",""))),"FORMAT_;",IF(AND(E36="Sponsor country (if multiple countries)",ISBLANK(F36)=FALSE,LEN(F36)-LEN(SUBSTITUTE(F36,";",""))=0),"FORMAT_;",IF(AND(E36="Sponsor country (if multiple countries)",ISBLANK(F36)=TRUE,LEN(F$11)-LEN(SUBSTITUTE(F$11,";",""))&lt;&gt;0),"FORMAT_;",IF(AND(E36="Originator country  (if multiple countries)",LEN(F36)-LEN(SUBSTITUTE(F36,";",""))&lt;&gt;0,ISBLANK(F36)=FALSE,LEN(F36)-LEN(SUBSTITUTE(F36,";",""))&lt;&gt;LEN(F$8)-LEN(SUBSTITUTE(F$8,";",""))),"FORMAT_;",IF(AND(E36="Originator country  (if multiple countries)",ISBLANK(F36)=FALSE,LEN(F36)-LEN(SUBSTITUTE(F36,";",""))=0),"FORMAT_;",IF(AND(E36="Originator country  (if multiple countries)",ISBLANK(F36)=TRUE,LEN(F$8)-LEN(SUBSTITUTE(F$8,";",""))&lt;&gt;0),"FORMAT_;",IF(AND(E36="Original lender country (if multiple countries)",ISBLANK(F36)=FALSE,LEN(F36)-LEN(SUBSTITUTE(F36,";",""))&lt;&gt;0,LEN(F36)-LEN(SUBSTITUTE(F36,";",""))&lt;&gt;LEN(F$14)-LEN(SUBSTITUTE(F$14,";",""))),"FORMAT_;",IF(AND(E36="Original lender country (if multiple countries)",ISBLANK(F36)=TRUE,LEN(F$14)-LEN(SUBSTITUTE(F$14,";",""))&lt;&gt;0),"FORMAT_;",IF(AND(E36="Original lender country (if multiple countries)",ISBLANK(F36)=FALSE,LEN(F36)-LEN(SUBSTITUTE(F36,";",""))=0),"FORMAT_;",IF(OR(AND(E36="Designated Entity LEI",LEN(F36)&lt;&gt;20),AND(G36="{LEI}",LEN(F36)&lt;&gt;0,LEN(F36)&lt;20),AND(G36="{ISIN}",LEN(F36)&lt;&gt;0,LEN(F36)&lt;12),AND(LEN(F36)&lt;&gt;20,E36="Retaining entity LEI",ISBLANK(F36)=FALSE),AND(E36="Instrument ISIN",ISBLANK(F36)=FALSE,LEN(F36)&gt;0,LEN(F36)&lt;11),AND(D36="M",LEFT(G36,4)="{DAT",LEN(F36)&lt;&gt;10)),"FORMAT_LEN",IF(OR(AND(F36&lt;&gt;"",LEFT(G36,4)&lt;&gt;"{TEX",ISNUMBER(SUMPRODUCT(FIND(MID(F36,ROW(INDIRECT("1:"&amp;LEN(F36))),1),W36)))=FALSE),AND(F36&lt;&gt;"",LEFT(G36,4)&lt;&gt;"{TEX",ISERROR(SUMPRODUCT(SEARCH(MID(F36,ROW(INDIRECT("1:"&amp;LEN(TRIM(F36)))),1)," "&amp;W36&amp;CHAR(10)&amp;"""")))=TRUE)),"FORMAT_CHAR",IF(LEFT(G36,4)="{TEX","TEXT","UNK")))))))))))))))))))))))))</f>
        <v>UNK</v>
      </c>
      <c r="V36" s="126" t="b" cm="1">
        <f t="array" aca="1" ref="V36" ca="1">IF(OR(LEN(F36)&gt;P36+1),FALSE,IF(LEFT(G36,5)="{TEXT",TRUE,IF(AND(ISBLANK(F36)=FALSE,G36="{DATE_TEXT-YYYY-MM-DD}",LEN(F36)&lt;&gt;10),FALSE,IF(AND(ISBLANK(F36)=FALSE,ISNUMBER(SUMPRODUCT(SEARCH(MID(F36,ROW(INDIRECT("1:"&amp;LEN(TRIM(F36)))),1)," "&amp;W36&amp;CHAR(10)&amp;"""")))=FALSE),FALSE,TRUE))))</f>
        <v>1</v>
      </c>
      <c r="W36" s="127" t="str">
        <f>IF(G36="{Applicable/N/A}","N/Aplicable",IF(E36="Designated Entity LEI","ABCDEFGHIJKLMNOPQRSTUVWXYZ0123456789",IF(OR(G36="{ISIN}",G36="{LEI}"),";ABCDEFGHIJKLMNOPQRSTUVWXYZ0123456789",IF(G36="{Master Trust/Other}","Master TuOhe",IF(E36="Securitisation type","Privateublc",IF(LEFT(G36,4)="{CA_",Val!B$21,IF(G36="{COUNTRY_EU_LIST}"," ;abcdefghijklmnopqrstuvwxyzABCDEFGHIJKLMNOPQRSTUVWXYZ0123456789",IF(OR(G36="{NOTIFICATION ID}",G36="{SECURITISATION ID}"),Val!B$15,IF(G36="{COUNTRY_EU}"," ;abcdefghijklmnopqrstuvwxyzABCDEFGHIJKLMNOPQRSTUVWXYZ",IF(G36="{Confirmed/Unconfirmed}","ConfirmedUnc",IF(G36="{Confirmed/Unconfirmed/N/A}","Confirmed/UncNA",IF(LEFT(G36,4)="{DAT","0123456789-",IF(LEFT(G36,4)="{Y/N","YN",IF(OR(LEFT(G36,4)="{N/A",LEFT(G36,4)="{LIS",LEFT(G36,4)="{No ",LEFT(G36,4)="{SEC",LEFT(G36,4)="{Mas"),Val!B$20,IF(LEFT(G36,4)="{TEX",Val!B$21,IF(LEFT(G36,4)="{ALP",Val!B$20,IF(LEFT(G36,4)="{COU",Val!B$20)))))))))))))))))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6" s="132"/>
      <c r="Y36" s="132"/>
      <c r="Z36" s="132"/>
      <c r="AA36" s="132"/>
      <c r="AB36" s="134"/>
      <c r="AC36" s="123" t="s">
        <v>1096</v>
      </c>
      <c r="AD36" s="132"/>
      <c r="AE36" s="132"/>
      <c r="AF36" s="132"/>
      <c r="AG36" s="129" t="s">
        <v>872</v>
      </c>
      <c r="AH36" s="132"/>
      <c r="AI36" s="117"/>
      <c r="AJ36" s="132"/>
      <c r="AK36" s="75"/>
    </row>
    <row r="37" spans="1:37" s="2" customFormat="1" ht="115.2" x14ac:dyDescent="0.3">
      <c r="A37" s="15" t="s">
        <v>1185</v>
      </c>
      <c r="B37" s="16" t="s">
        <v>187</v>
      </c>
      <c r="C37" s="20" t="s">
        <v>167</v>
      </c>
      <c r="D37" s="21" t="s">
        <v>52</v>
      </c>
      <c r="E37" s="22" t="s">
        <v>168</v>
      </c>
      <c r="F37" s="45" t="s">
        <v>149</v>
      </c>
      <c r="G37" s="60" t="s">
        <v>41</v>
      </c>
      <c r="H37" s="43" t="s">
        <v>1110</v>
      </c>
      <c r="I37" s="88" t="s">
        <v>1404</v>
      </c>
      <c r="J37" s="89" t="s">
        <v>169</v>
      </c>
      <c r="K37" s="44" t="s">
        <v>1045</v>
      </c>
      <c r="L37" s="44" t="s">
        <v>170</v>
      </c>
      <c r="M37" s="44" t="s">
        <v>171</v>
      </c>
      <c r="N37" s="78" t="s">
        <v>49</v>
      </c>
      <c r="O37" s="126">
        <f t="shared" ca="1" si="1"/>
        <v>1</v>
      </c>
      <c r="P37" s="126">
        <v>1</v>
      </c>
      <c r="Q37" s="127" t="str">
        <f ca="1">IF(AND(E37="Last notification date",MONTH(TODAY())&gt;9,DAY(TODAY())&gt;9),YEAR(TODAY())&amp;"-"&amp;MONTH(TODAY())&amp;"-"&amp;DAY(TODAY()),IF(AND(E37="Last notification date",MONTH(TODAY())&lt;9,DAY(TODAY())&lt;10),YEAR(TODAY())&amp;"-0"&amp;MONTH(TODAY())&amp;"-0"&amp;DAY(TODAY()),IF(AND(E37="Last notification date",MONTH(TODAY())&gt;9,DAY(TODAY())&lt;10),YEAR(TODAY())&amp;"-"&amp;MONTH(TODAY())&amp;"-0"&amp;DAY(TODAY()),IF(AND(E37="Last notification date",MONTH(TODAY())&lt;10,DAY(TODAY())&gt;9),YEAR(TODAY())&amp;"-0"&amp;MONTH(TODAY())&amp;"-"&amp;DAY(TODAY()),IF(LEFT(G37,4)="{SEC","SEC ID",IF(LEFT(G37,4)="{DAT","DATE",IF(LEFT(G37,4)="{TEX",Val!B$21,IF(LEFT(G37,4)="{ALP",Val!B$20,IF(LEFT(G37,4)="{COU",Val!B$20,IF(OR(LEFT(G37,4)="{ISI",LEFT(G37,4)="{LEI"),Val!B$17,IF(OR(LEFT(G37,4)="{CA_",LEFT(G37,4)="{Mas",LEFT(G37,4)="{Y/N",LEFT(G37,4)="{No ",LEFT(G37,4)="{N/A",LEFT(G37,4)="{Con",LEFT(G37,4)="{LIS"),"LIST","")))))))))))</f>
        <v>LIST</v>
      </c>
      <c r="R37" s="126">
        <f t="shared" si="2"/>
        <v>1</v>
      </c>
      <c r="S37" s="128"/>
      <c r="T37" s="126" t="str">
        <f t="shared" si="4"/>
        <v>UNK</v>
      </c>
      <c r="U37" s="126" t="str" cm="1">
        <f t="array" aca="1" ref="U37" ca="1">IF(AND(E37="Payment exemption explanation",ISBLANK(F37)=FALSE,F$77="Confirmed"),"FORMAT",IF(AND(E37="Historical Default and Loss Performance Data location",F$3="Public",ISBLANK(F37)=TRUE),"FORMAT",IF(AND(E36="Subject to severe clawback",F36="Y",ISBLANK(F37)=TRUE),"FORMAT",IF(AND(E36="Subject to severe clawback",F36="N",ISBLANK(F37)=FALSE),"FORMAT",IF(AND(OR(E37="Credit granting criteria supervision comment",E37="Credit granting criteria compliance comment"),ISBLANK(F37)=FALSE,OR(AND(F$34="N",E432="Originator (or original lender) is not a Credit institution"),AND(F$37="N",E$37="Originator (or original lender) is not a Credit institution"))),"FORMAT_S17",IF(AND(C37="STSS60",E37="Location of Liability cash flow model",ISBLANK(F37)=TRUE,F$3="Public"),"FORMAT_S60",IF(AND(C37="STSS58",E37="Historical Default and Loss Performance Data location",ISBLANK(F37)=TRUE,F$3="Public"),"FORMAT_S37",IF(AND(E37="Sponsor LEI",ISBLANK(F37)=TRUE,ISBLANK(F$8)=TRUE),"FORMAT_LEI",IF(AND(E37="Originator LEI",ISBLANK(F37)=TRUE,ISBLANK(F$11)=TRUE),"FORMAT_LEI",IF(OR(T37="EMPTY",P37+1&lt;LEN(F37),AND(G36="{Confirmed/Unconfirmed/N/A}",S37="N/A",F36="N/A",F37&lt;&gt;"")),"FORMAT",IF(OR(AND(E37="Non-ABCP securitisation unique identifier",MID(F37,21,1)&lt;&gt;"N"),AND(E37="ABCP transaction unique identifier",MID(F37,21,1)&lt;&gt;"T"),AND(E37="ABCP programme unique identifier",MID(F37,21,1)&lt;&gt;"P")),"FORMAT_SEC_ID",IF(AND(E37="Underlying exposures classification",F37&lt;&gt;"residential mortgages",F37&lt;&gt;"commercial mortgages",F37&lt;&gt;"credit facilities provided to individuals for personal, family or household consumption purposes",F37&lt;&gt;"credit facilities, including loans and leases, provided to any type of enterprise or corporation",F37&lt;&gt;"auto loans/leases",F37&lt;&gt;"credit-card receivables",F37&lt;&gt;"trade receivables",F37&lt;&gt;"others"),"FORMAT_LIST",IF(AND(E37="Instrument code",LEN(F37)-LEN(SUBSTITUTE(F37,";",""))&lt;&gt;LEN(F36)-LEN(SUBSTITUTE(F36,";",""))),"FORMAT_;",IF(AND(E37="Sponsor country (if multiple countries)",LEN(F37)-LEN(SUBSTITUTE(F37,";",""))&lt;&gt;LEN(F$11)-LEN(SUBSTITUTE(F$11,";",""))),"FORMAT_;",IF(AND(E37="Sponsor country (if multiple countries)",ISBLANK(F37)=FALSE,LEN(F37)-LEN(SUBSTITUTE(F37,";",""))=0),"FORMAT_;",IF(AND(E37="Sponsor country (if multiple countries)",ISBLANK(F37)=TRUE,LEN(F$11)-LEN(SUBSTITUTE(F$11,";",""))&lt;&gt;0),"FORMAT_;",IF(AND(E37="Originator country  (if multiple countries)",LEN(F37)-LEN(SUBSTITUTE(F37,";",""))&lt;&gt;0,ISBLANK(F37)=FALSE,LEN(F37)-LEN(SUBSTITUTE(F37,";",""))&lt;&gt;LEN(F$8)-LEN(SUBSTITUTE(F$8,";",""))),"FORMAT_;",IF(AND(E37="Originator country  (if multiple countries)",ISBLANK(F37)=FALSE,LEN(F37)-LEN(SUBSTITUTE(F37,";",""))=0),"FORMAT_;",IF(AND(E37="Originator country  (if multiple countries)",ISBLANK(F37)=TRUE,LEN(F$8)-LEN(SUBSTITUTE(F$8,";",""))&lt;&gt;0),"FORMAT_;",IF(AND(E37="Original lender country (if multiple countries)",ISBLANK(F37)=FALSE,LEN(F37)-LEN(SUBSTITUTE(F37,";",""))&lt;&gt;0,LEN(F37)-LEN(SUBSTITUTE(F37,";",""))&lt;&gt;LEN(F$14)-LEN(SUBSTITUTE(F$14,";",""))),"FORMAT_;",IF(AND(E37="Original lender country (if multiple countries)",ISBLANK(F37)=TRUE,LEN(F$14)-LEN(SUBSTITUTE(F$14,";",""))&lt;&gt;0),"FORMAT_;",IF(AND(E37="Original lender country (if multiple countries)",ISBLANK(F37)=FALSE,LEN(F37)-LEN(SUBSTITUTE(F37,";",""))=0),"FORMAT_;",IF(OR(AND(E37="Designated Entity LEI",LEN(F37)&lt;&gt;20),AND(G37="{LEI}",LEN(F37)&lt;&gt;0,LEN(F37)&lt;20),AND(G37="{ISIN}",LEN(F37)&lt;&gt;0,LEN(F37)&lt;12),AND(LEN(F37)&lt;&gt;20,E37="Retaining entity LEI",ISBLANK(F37)=FALSE),AND(E37="Instrument ISIN",ISBLANK(F37)=FALSE,LEN(F37)&gt;0,LEN(F37)&lt;11),AND(D37="M",LEFT(G37,4)="{DAT",LEN(F37)&lt;&gt;10)),"FORMAT_LEN",IF(OR(AND(F37&lt;&gt;"",LEFT(G37,4)&lt;&gt;"{TEX",ISNUMBER(SUMPRODUCT(FIND(MID(F37,ROW(INDIRECT("1:"&amp;LEN(F37))),1),W37)))=FALSE),AND(F37&lt;&gt;"",LEFT(G37,4)&lt;&gt;"{TEX",ISERROR(SUMPRODUCT(SEARCH(MID(F37,ROW(INDIRECT("1:"&amp;LEN(TRIM(F37)))),1)," "&amp;W37&amp;CHAR(10)&amp;"""")))=TRUE)),"FORMAT_CHAR",IF(LEFT(G37,4)="{TEX","TEXT","UNK")))))))))))))))))))))))))</f>
        <v>UNK</v>
      </c>
      <c r="V37" s="126" t="b" cm="1">
        <f t="array" aca="1" ref="V37" ca="1">IF(OR(LEN(F37)&gt;P37+1),FALSE,IF(LEFT(G37,5)="{TEXT",TRUE,IF(AND(ISBLANK(F37)=FALSE,G37="{DATE_TEXT-YYYY-MM-DD}",LEN(F37)&lt;&gt;10),FALSE,IF(AND(ISBLANK(F37)=FALSE,ISNUMBER(SUMPRODUCT(SEARCH(MID(F37,ROW(INDIRECT("1:"&amp;LEN(TRIM(F37)))),1)," "&amp;W37&amp;CHAR(10)&amp;"""")))=FALSE),FALSE,TRUE))))</f>
        <v>1</v>
      </c>
      <c r="W37" s="127" t="str">
        <f>IF(G37="{Applicable/N/A}","N/Aplicable",IF(E37="Designated Entity LEI","ABCDEFGHIJKLMNOPQRSTUVWXYZ0123456789",IF(OR(G37="{ISIN}",G37="{LEI}"),";ABCDEFGHIJKLMNOPQRSTUVWXYZ0123456789",IF(G37="{Master Trust/Other}","Master TuOhe",IF(E37="Securitisation type","Privateublc",IF(LEFT(G37,4)="{CA_",Val!B$21,IF(G37="{COUNTRY_EU_LIST}"," ;abcdefghijklmnopqrstuvwxyzABCDEFGHIJKLMNOPQRSTUVWXYZ0123456789",IF(OR(G37="{NOTIFICATION ID}",G37="{SECURITISATION ID}"),Val!B$15,IF(G37="{COUNTRY_EU}"," ;abcdefghijklmnopqrstuvwxyzABCDEFGHIJKLMNOPQRSTUVWXYZ",IF(G37="{Confirmed/Unconfirmed}","ConfirmedUnc",IF(G37="{Confirmed/Unconfirmed/N/A}","Confirmed/UncNA",IF(LEFT(G37,4)="{DAT","0123456789-",IF(LEFT(G37,4)="{Y/N","YN",IF(OR(LEFT(G37,4)="{N/A",LEFT(G37,4)="{LIS",LEFT(G37,4)="{No ",LEFT(G37,4)="{SEC",LEFT(G37,4)="{Mas"),Val!B$20,IF(LEFT(G37,4)="{TEX",Val!B$21,IF(LEFT(G37,4)="{ALP",Val!B$20,IF(LEFT(G37,4)="{COU",Val!B$20)))))))))))))))))</f>
        <v>YN</v>
      </c>
      <c r="X37" s="132"/>
      <c r="Y37" s="132"/>
      <c r="Z37" s="132"/>
      <c r="AA37" s="132"/>
      <c r="AB37" s="134"/>
      <c r="AC37" s="123" t="s">
        <v>1097</v>
      </c>
      <c r="AD37" s="132"/>
      <c r="AE37" s="132"/>
      <c r="AF37" s="132"/>
      <c r="AG37" s="129" t="s">
        <v>781</v>
      </c>
      <c r="AH37" s="132"/>
      <c r="AI37" s="117"/>
      <c r="AJ37" s="132"/>
      <c r="AK37" s="75"/>
    </row>
    <row r="38" spans="1:37" s="2" customFormat="1" ht="172.8" x14ac:dyDescent="0.3">
      <c r="A38" s="15" t="s">
        <v>1186</v>
      </c>
      <c r="B38" s="16" t="s">
        <v>197</v>
      </c>
      <c r="C38" s="20" t="s">
        <v>173</v>
      </c>
      <c r="D38" s="21" t="s">
        <v>52</v>
      </c>
      <c r="E38" s="22" t="s">
        <v>174</v>
      </c>
      <c r="F38" s="45" t="s">
        <v>175</v>
      </c>
      <c r="G38" s="60" t="s">
        <v>176</v>
      </c>
      <c r="H38" s="153" t="s">
        <v>1049</v>
      </c>
      <c r="I38" s="93" t="s">
        <v>1325</v>
      </c>
      <c r="J38" s="155" t="s">
        <v>177</v>
      </c>
      <c r="K38" s="143" t="s">
        <v>1040</v>
      </c>
      <c r="L38" s="143" t="s">
        <v>170</v>
      </c>
      <c r="M38" s="143" t="s">
        <v>171</v>
      </c>
      <c r="N38" s="145">
        <v>0</v>
      </c>
      <c r="O38" s="126">
        <f t="shared" ca="1" si="1"/>
        <v>1</v>
      </c>
      <c r="P38" s="126">
        <v>12</v>
      </c>
      <c r="Q38" s="127" t="str">
        <f ca="1">IF(AND(E38="Last notification date",MONTH(TODAY())&gt;9,DAY(TODAY())&gt;9),YEAR(TODAY())&amp;"-"&amp;MONTH(TODAY())&amp;"-"&amp;DAY(TODAY()),IF(AND(E38="Last notification date",MONTH(TODAY())&lt;9,DAY(TODAY())&lt;10),YEAR(TODAY())&amp;"-0"&amp;MONTH(TODAY())&amp;"-0"&amp;DAY(TODAY()),IF(AND(E38="Last notification date",MONTH(TODAY())&gt;9,DAY(TODAY())&lt;10),YEAR(TODAY())&amp;"-"&amp;MONTH(TODAY())&amp;"-0"&amp;DAY(TODAY()),IF(AND(E38="Last notification date",MONTH(TODAY())&lt;10,DAY(TODAY())&gt;9),YEAR(TODAY())&amp;"-0"&amp;MONTH(TODAY())&amp;"-"&amp;DAY(TODAY()),IF(LEFT(G38,4)="{SEC","SEC ID",IF(LEFT(G38,4)="{DAT","DATE",IF(LEFT(G38,4)="{TEX",Val!B$21,IF(LEFT(G38,4)="{ALP",Val!B$20,IF(LEFT(G38,4)="{COU",Val!B$20,IF(OR(LEFT(G38,4)="{ISI",LEFT(G38,4)="{LEI"),Val!B$17,IF(OR(LEFT(G38,4)="{CA_",LEFT(G38,4)="{Mas",LEFT(G38,4)="{Y/N",LEFT(G38,4)="{No ",LEFT(G38,4)="{N/A",LEFT(G38,4)="{Con",LEFT(G38,4)="{LIS"),"LIST","")))))))))))</f>
        <v>LIST</v>
      </c>
      <c r="R38" s="126">
        <f t="shared" si="2"/>
        <v>9</v>
      </c>
      <c r="S38" s="128"/>
      <c r="T38" s="126" t="str">
        <f t="shared" si="4"/>
        <v>UNK</v>
      </c>
      <c r="U38" s="126" t="str" cm="1">
        <f t="array" aca="1" ref="U38" ca="1">IF(AND(E38="Payment exemption explanation",ISBLANK(F38)=FALSE,F$77="Confirmed"),"FORMAT",IF(AND(E38="Historical Default and Loss Performance Data location",F$3="Public",ISBLANK(F38)=TRUE),"FORMAT",IF(AND(E37="Subject to severe clawback",F37="Y",ISBLANK(F38)=TRUE),"FORMAT",IF(AND(E37="Subject to severe clawback",F37="N",ISBLANK(F38)=FALSE),"FORMAT",IF(AND(OR(E38="Credit granting criteria supervision comment",E38="Credit granting criteria compliance comment"),ISBLANK(F38)=FALSE,OR(AND(F$34="N",E433="Originator (or original lender) is not a Credit institution"),AND(F$37="N",E$37="Originator (or original lender) is not a Credit institution"))),"FORMAT_S17",IF(AND(C38="STSS60",E38="Location of Liability cash flow model",ISBLANK(F38)=TRUE,F$3="Public"),"FORMAT_S60",IF(AND(C38="STSS58",E38="Historical Default and Loss Performance Data location",ISBLANK(F38)=TRUE,F$3="Public"),"FORMAT_S37",IF(AND(E38="Sponsor LEI",ISBLANK(F38)=TRUE,ISBLANK(F$8)=TRUE),"FORMAT_LEI",IF(AND(E38="Originator LEI",ISBLANK(F38)=TRUE,ISBLANK(F$11)=TRUE),"FORMAT_LEI",IF(OR(T38="EMPTY",P38+1&lt;LEN(F38),AND(G37="{Confirmed/Unconfirmed/N/A}",S38="N/A",F37="N/A",F38&lt;&gt;"")),"FORMAT",IF(OR(AND(E38="Non-ABCP securitisation unique identifier",MID(F38,21,1)&lt;&gt;"N"),AND(E38="ABCP transaction unique identifier",MID(F38,21,1)&lt;&gt;"T"),AND(E38="ABCP programme unique identifier",MID(F38,21,1)&lt;&gt;"P")),"FORMAT_SEC_ID",IF(AND(E38="Underlying exposures classification",F38&lt;&gt;"residential mortgages",F38&lt;&gt;"commercial mortgages",F38&lt;&gt;"credit facilities provided to individuals for personal, family or household consumption purposes",F38&lt;&gt;"credit facilities, including loans and leases, provided to any type of enterprise or corporation",F38&lt;&gt;"auto loans/leases",F38&lt;&gt;"credit-card receivables",F38&lt;&gt;"trade receivables",F38&lt;&gt;"others"),"FORMAT_LIST",IF(AND(E38="Instrument code",LEN(F38)-LEN(SUBSTITUTE(F38,";",""))&lt;&gt;LEN(F37)-LEN(SUBSTITUTE(F37,";",""))),"FORMAT_;",IF(AND(E38="Sponsor country (if multiple countries)",LEN(F38)-LEN(SUBSTITUTE(F38,";",""))&lt;&gt;LEN(F$11)-LEN(SUBSTITUTE(F$11,";",""))),"FORMAT_;",IF(AND(E38="Sponsor country (if multiple countries)",ISBLANK(F38)=FALSE,LEN(F38)-LEN(SUBSTITUTE(F38,";",""))=0),"FORMAT_;",IF(AND(E38="Sponsor country (if multiple countries)",ISBLANK(F38)=TRUE,LEN(F$11)-LEN(SUBSTITUTE(F$11,";",""))&lt;&gt;0),"FORMAT_;",IF(AND(E38="Originator country  (if multiple countries)",LEN(F38)-LEN(SUBSTITUTE(F38,";",""))&lt;&gt;0,ISBLANK(F38)=FALSE,LEN(F38)-LEN(SUBSTITUTE(F38,";",""))&lt;&gt;LEN(F$8)-LEN(SUBSTITUTE(F$8,";",""))),"FORMAT_;",IF(AND(E38="Originator country  (if multiple countries)",ISBLANK(F38)=FALSE,LEN(F38)-LEN(SUBSTITUTE(F38,";",""))=0),"FORMAT_;",IF(AND(E38="Originator country  (if multiple countries)",ISBLANK(F38)=TRUE,LEN(F$8)-LEN(SUBSTITUTE(F$8,";",""))&lt;&gt;0),"FORMAT_;",IF(AND(E38="Original lender country (if multiple countries)",ISBLANK(F38)=FALSE,LEN(F38)-LEN(SUBSTITUTE(F38,";",""))&lt;&gt;0,LEN(F38)-LEN(SUBSTITUTE(F38,";",""))&lt;&gt;LEN(F$14)-LEN(SUBSTITUTE(F$14,";",""))),"FORMAT_;",IF(AND(E38="Original lender country (if multiple countries)",ISBLANK(F38)=TRUE,LEN(F$14)-LEN(SUBSTITUTE(F$14,";",""))&lt;&gt;0),"FORMAT_;",IF(AND(E38="Original lender country (if multiple countries)",ISBLANK(F38)=FALSE,LEN(F38)-LEN(SUBSTITUTE(F38,";",""))=0),"FORMAT_;",IF(OR(AND(E38="Designated Entity LEI",LEN(F38)&lt;&gt;20),AND(G38="{LEI}",LEN(F38)&lt;&gt;0,LEN(F38)&lt;20),AND(G38="{ISIN}",LEN(F38)&lt;&gt;0,LEN(F38)&lt;12),AND(LEN(F38)&lt;&gt;20,E38="Retaining entity LEI",ISBLANK(F38)=FALSE),AND(E38="Instrument ISIN",ISBLANK(F38)=FALSE,LEN(F38)&gt;0,LEN(F38)&lt;11),AND(D38="M",LEFT(G38,4)="{DAT",LEN(F38)&lt;&gt;10)),"FORMAT_LEN",IF(OR(AND(F38&lt;&gt;"",LEFT(G38,4)&lt;&gt;"{TEX",ISNUMBER(SUMPRODUCT(FIND(MID(F38,ROW(INDIRECT("1:"&amp;LEN(F38))),1),W38)))=FALSE),AND(F38&lt;&gt;"",LEFT(G38,4)&lt;&gt;"{TEX",ISERROR(SUMPRODUCT(SEARCH(MID(F38,ROW(INDIRECT("1:"&amp;LEN(TRIM(F38)))),1)," "&amp;W38&amp;CHAR(10)&amp;"""")))=TRUE)),"FORMAT_CHAR",IF(LEFT(G38,4)="{TEX","TEXT","UNK")))))))))))))))))))))))))</f>
        <v>UNK</v>
      </c>
      <c r="V38" s="126" t="b" cm="1">
        <f t="array" aca="1" ref="V38" ca="1">IF(OR(LEN(F38)&gt;P38+1),FALSE,IF(LEFT(G38,5)="{TEXT",TRUE,IF(AND(ISBLANK(F38)=FALSE,G38="{DATE_TEXT-YYYY-MM-DD}",LEN(F38)&lt;&gt;10),FALSE,IF(AND(ISBLANK(F38)=FALSE,ISNUMBER(SUMPRODUCT(SEARCH(MID(F38,ROW(INDIRECT("1:"&amp;LEN(TRIM(F38)))),1)," "&amp;W38&amp;CHAR(10)&amp;"""")))=FALSE),FALSE,TRUE))))</f>
        <v>1</v>
      </c>
      <c r="W38" s="127" t="str">
        <f>IF(G38="{Applicable/N/A}","N/Aplicable",IF(E38="Designated Entity LEI","ABCDEFGHIJKLMNOPQRSTUVWXYZ0123456789",IF(OR(G38="{ISIN}",G38="{LEI}"),";ABCDEFGHIJKLMNOPQRSTUVWXYZ0123456789",IF(G38="{Master Trust/Other}","Master TuOhe",IF(E38="Securitisation type","Privateublc",IF(LEFT(G38,4)="{CA_",Val!B$21,IF(G38="{COUNTRY_EU_LIST}"," ;abcdefghijklmnopqrstuvwxyzABCDEFGHIJKLMNOPQRSTUVWXYZ0123456789",IF(OR(G38="{NOTIFICATION ID}",G38="{SECURITISATION ID}"),Val!B$15,IF(G38="{COUNTRY_EU}"," ;abcdefghijklmnopqrstuvwxyzABCDEFGHIJKLMNOPQRSTUVWXYZ",IF(G38="{Confirmed/Unconfirmed}","ConfirmedUnc",IF(G38="{Confirmed/Unconfirmed/N/A}","Confirmed/UncNA",IF(LEFT(G38,4)="{DAT","0123456789-",IF(LEFT(G38,4)="{Y/N","YN",IF(OR(LEFT(G38,4)="{N/A",LEFT(G38,4)="{LIS",LEFT(G38,4)="{No ",LEFT(G38,4)="{SEC",LEFT(G38,4)="{Mas"),Val!B$20,IF(LEFT(G38,4)="{TEX",Val!B$21,IF(LEFT(G38,4)="{ALP",Val!B$20,IF(LEFT(G38,4)="{COU",Val!B$20)))))))))))))))))</f>
        <v>Confirmed/UncNA</v>
      </c>
      <c r="X38" s="132"/>
      <c r="Y38" s="132"/>
      <c r="Z38" s="132"/>
      <c r="AA38" s="132"/>
      <c r="AB38" s="134"/>
      <c r="AC38" s="123" t="s">
        <v>1127</v>
      </c>
      <c r="AD38" s="132"/>
      <c r="AE38" s="132"/>
      <c r="AF38" s="132"/>
      <c r="AG38" s="129" t="s">
        <v>761</v>
      </c>
      <c r="AH38" s="132"/>
      <c r="AI38" s="117"/>
      <c r="AJ38" s="132"/>
      <c r="AK38" s="75"/>
    </row>
    <row r="39" spans="1:37" s="2" customFormat="1" ht="409.6" x14ac:dyDescent="0.3">
      <c r="A39" s="15" t="s">
        <v>1187</v>
      </c>
      <c r="B39" s="16" t="s">
        <v>200</v>
      </c>
      <c r="C39" s="30" t="s">
        <v>173</v>
      </c>
      <c r="D39" s="31" t="s">
        <v>46</v>
      </c>
      <c r="E39" s="26" t="s">
        <v>179</v>
      </c>
      <c r="F39" s="63" t="s">
        <v>1472</v>
      </c>
      <c r="G39" s="109" t="s">
        <v>114</v>
      </c>
      <c r="H39" s="162"/>
      <c r="I39" s="88" t="s">
        <v>1326</v>
      </c>
      <c r="J39" s="159" t="s">
        <v>180</v>
      </c>
      <c r="K39" s="144"/>
      <c r="L39" s="144" t="s">
        <v>170</v>
      </c>
      <c r="M39" s="144" t="s">
        <v>171</v>
      </c>
      <c r="N39" s="146">
        <v>0</v>
      </c>
      <c r="O39" s="126">
        <f t="shared" ca="1" si="1"/>
        <v>1</v>
      </c>
      <c r="P39" s="126">
        <v>5000</v>
      </c>
      <c r="Q39" s="127" t="str">
        <f ca="1">IF(AND(E39="Last notification date",MONTH(TODAY())&gt;9,DAY(TODAY())&gt;9),YEAR(TODAY())&amp;"-"&amp;MONTH(TODAY())&amp;"-"&amp;DAY(TODAY()),IF(AND(E39="Last notification date",MONTH(TODAY())&lt;9,DAY(TODAY())&lt;10),YEAR(TODAY())&amp;"-0"&amp;MONTH(TODAY())&amp;"-0"&amp;DAY(TODAY()),IF(AND(E39="Last notification date",MONTH(TODAY())&gt;9,DAY(TODAY())&lt;10),YEAR(TODAY())&amp;"-"&amp;MONTH(TODAY())&amp;"-0"&amp;DAY(TODAY()),IF(AND(E39="Last notification date",MONTH(TODAY())&lt;10,DAY(TODAY())&gt;9),YEAR(TODAY())&amp;"-0"&amp;MONTH(TODAY())&amp;"-"&amp;DAY(TODAY()),IF(LEFT(G39,4)="{SEC","SEC ID",IF(LEFT(G39,4)="{DAT","DATE",IF(LEFT(G39,4)="{TEX",Val!B$21,IF(LEFT(G39,4)="{ALP",Val!B$20,IF(LEFT(G39,4)="{COU",Val!B$20,IF(OR(LEFT(G39,4)="{ISI",LEFT(G39,4)="{LEI"),Val!B$17,IF(OR(LEFT(G39,4)="{CA_",LEFT(G39,4)="{Mas",LEFT(G39,4)="{Y/N",LEFT(G39,4)="{No ",LEFT(G39,4)="{N/A",LEFT(G39,4)="{Con",LEFT(G39,4)="{LIS"),"LIST","")))))))))))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39" s="126">
        <f t="shared" si="2"/>
        <v>1571</v>
      </c>
      <c r="S39" s="128"/>
      <c r="T39" s="126" t="str">
        <f t="shared" si="4"/>
        <v>UNK</v>
      </c>
      <c r="U39" s="126" t="str" cm="1">
        <f t="array" aca="1" ref="U39" ca="1">IF(AND(E39="Payment exemption explanation",ISBLANK(F39)=FALSE,F$77="Confirmed"),"FORMAT",IF(AND(E39="Historical Default and Loss Performance Data location",F$3="Public",ISBLANK(F39)=TRUE),"FORMAT",IF(AND(E38="Subject to severe clawback",F38="Y",ISBLANK(F39)=TRUE),"FORMAT",IF(AND(E38="Subject to severe clawback",F38="N",ISBLANK(F39)=FALSE),"FORMAT",IF(AND(OR(E39="Credit granting criteria supervision comment",E39="Credit granting criteria compliance comment"),ISBLANK(F39)=FALSE,OR(AND(F$34="N",E434="Originator (or original lender) is not a Credit institution"),AND(F$37="N",E$37="Originator (or original lender) is not a Credit institution"))),"FORMAT_S17",IF(AND(C39="STSS60",E39="Location of Liability cash flow model",ISBLANK(F39)=TRUE,F$3="Public"),"FORMAT_S60",IF(AND(C39="STSS58",E39="Historical Default and Loss Performance Data location",ISBLANK(F39)=TRUE,F$3="Public"),"FORMAT_S37",IF(AND(E39="Sponsor LEI",ISBLANK(F39)=TRUE,ISBLANK(F$8)=TRUE),"FORMAT_LEI",IF(AND(E39="Originator LEI",ISBLANK(F39)=TRUE,ISBLANK(F$11)=TRUE),"FORMAT_LEI",IF(OR(T39="EMPTY",P39+1&lt;LEN(F39),AND(G38="{Confirmed/Unconfirmed/N/A}",S39="N/A",F38="N/A",F39&lt;&gt;"")),"FORMAT",IF(OR(AND(E39="Non-ABCP securitisation unique identifier",MID(F39,21,1)&lt;&gt;"N"),AND(E39="ABCP transaction unique identifier",MID(F39,21,1)&lt;&gt;"T"),AND(E39="ABCP programme unique identifier",MID(F39,21,1)&lt;&gt;"P")),"FORMAT_SEC_ID",IF(AND(E39="Underlying exposures classification",F39&lt;&gt;"residential mortgages",F39&lt;&gt;"commercial mortgages",F39&lt;&gt;"credit facilities provided to individuals for personal, family or household consumption purposes",F39&lt;&gt;"credit facilities, including loans and leases, provided to any type of enterprise or corporation",F39&lt;&gt;"auto loans/leases",F39&lt;&gt;"credit-card receivables",F39&lt;&gt;"trade receivables",F39&lt;&gt;"others"),"FORMAT_LIST",IF(AND(E39="Instrument code",LEN(F39)-LEN(SUBSTITUTE(F39,";",""))&lt;&gt;LEN(F38)-LEN(SUBSTITUTE(F38,";",""))),"FORMAT_;",IF(AND(E39="Sponsor country (if multiple countries)",LEN(F39)-LEN(SUBSTITUTE(F39,";",""))&lt;&gt;LEN(F$11)-LEN(SUBSTITUTE(F$11,";",""))),"FORMAT_;",IF(AND(E39="Sponsor country (if multiple countries)",ISBLANK(F39)=FALSE,LEN(F39)-LEN(SUBSTITUTE(F39,";",""))=0),"FORMAT_;",IF(AND(E39="Sponsor country (if multiple countries)",ISBLANK(F39)=TRUE,LEN(F$11)-LEN(SUBSTITUTE(F$11,";",""))&lt;&gt;0),"FORMAT_;",IF(AND(E39="Originator country  (if multiple countries)",LEN(F39)-LEN(SUBSTITUTE(F39,";",""))&lt;&gt;0,ISBLANK(F39)=FALSE,LEN(F39)-LEN(SUBSTITUTE(F39,";",""))&lt;&gt;LEN(F$8)-LEN(SUBSTITUTE(F$8,";",""))),"FORMAT_;",IF(AND(E39="Originator country  (if multiple countries)",ISBLANK(F39)=FALSE,LEN(F39)-LEN(SUBSTITUTE(F39,";",""))=0),"FORMAT_;",IF(AND(E39="Originator country  (if multiple countries)",ISBLANK(F39)=TRUE,LEN(F$8)-LEN(SUBSTITUTE(F$8,";",""))&lt;&gt;0),"FORMAT_;",IF(AND(E39="Original lender country (if multiple countries)",ISBLANK(F39)=FALSE,LEN(F39)-LEN(SUBSTITUTE(F39,";",""))&lt;&gt;0,LEN(F39)-LEN(SUBSTITUTE(F39,";",""))&lt;&gt;LEN(F$14)-LEN(SUBSTITUTE(F$14,";",""))),"FORMAT_;",IF(AND(E39="Original lender country (if multiple countries)",ISBLANK(F39)=TRUE,LEN(F$14)-LEN(SUBSTITUTE(F$14,";",""))&lt;&gt;0),"FORMAT_;",IF(AND(E39="Original lender country (if multiple countries)",ISBLANK(F39)=FALSE,LEN(F39)-LEN(SUBSTITUTE(F39,";",""))=0),"FORMAT_;",IF(OR(AND(E39="Designated Entity LEI",LEN(F39)&lt;&gt;20),AND(G39="{LEI}",LEN(F39)&lt;&gt;0,LEN(F39)&lt;20),AND(G39="{ISIN}",LEN(F39)&lt;&gt;0,LEN(F39)&lt;12),AND(LEN(F39)&lt;&gt;20,E39="Retaining entity LEI",ISBLANK(F39)=FALSE),AND(E39="Instrument ISIN",ISBLANK(F39)=FALSE,LEN(F39)&gt;0,LEN(F39)&lt;11),AND(D39="M",LEFT(G39,4)="{DAT",LEN(F39)&lt;&gt;10)),"FORMAT_LEN",IF(OR(AND(F39&lt;&gt;"",LEFT(G39,4)&lt;&gt;"{TEX",ISNUMBER(SUMPRODUCT(FIND(MID(F39,ROW(INDIRECT("1:"&amp;LEN(F39))),1),W39)))=FALSE),AND(F39&lt;&gt;"",LEFT(G39,4)&lt;&gt;"{TEX",ISERROR(SUMPRODUCT(SEARCH(MID(F39,ROW(INDIRECT("1:"&amp;LEN(TRIM(F39)))),1)," "&amp;W39&amp;CHAR(10)&amp;"""")))=TRUE)),"FORMAT_CHAR",IF(LEFT(G39,4)="{TEX","TEXT","UNK")))))))))))))))))))))))))</f>
        <v>TEXT</v>
      </c>
      <c r="V39" s="126" t="b" cm="1">
        <f t="array" aca="1" ref="V39" ca="1">IF(OR(LEN(F39)&gt;P39+1),FALSE,IF(LEFT(G39,5)="{TEXT",TRUE,IF(AND(ISBLANK(F39)=FALSE,G39="{DATE_TEXT-YYYY-MM-DD}",LEN(F39)&lt;&gt;10),FALSE,IF(AND(ISBLANK(F39)=FALSE,ISNUMBER(SUMPRODUCT(SEARCH(MID(F39,ROW(INDIRECT("1:"&amp;LEN(TRIM(F39)))),1)," "&amp;W39&amp;CHAR(10)&amp;"""")))=FALSE),FALSE,TRUE))))</f>
        <v>1</v>
      </c>
      <c r="W39" s="127" t="str">
        <f>IF(G39="{Applicable/N/A}","N/Aplicable",IF(E39="Designated Entity LEI","ABCDEFGHIJKLMNOPQRSTUVWXYZ0123456789",IF(OR(G39="{ISIN}",G39="{LEI}"),";ABCDEFGHIJKLMNOPQRSTUVWXYZ0123456789",IF(G39="{Master Trust/Other}","Master TuOhe",IF(E39="Securitisation type","Privateublc",IF(LEFT(G39,4)="{CA_",Val!B$21,IF(G39="{COUNTRY_EU_LIST}"," ;abcdefghijklmnopqrstuvwxyzABCDEFGHIJKLMNOPQRSTUVWXYZ0123456789",IF(OR(G39="{NOTIFICATION ID}",G39="{SECURITISATION ID}"),Val!B$15,IF(G39="{COUNTRY_EU}"," ;abcdefghijklmnopqrstuvwxyzABCDEFGHIJKLMNOPQRSTUVWXYZ",IF(G39="{Confirmed/Unconfirmed}","ConfirmedUnc",IF(G39="{Confirmed/Unconfirmed/N/A}","Confirmed/UncNA",IF(LEFT(G39,4)="{DAT","0123456789-",IF(LEFT(G39,4)="{Y/N","YN",IF(OR(LEFT(G39,4)="{N/A",LEFT(G39,4)="{LIS",LEFT(G39,4)="{No ",LEFT(G39,4)="{SEC",LEFT(G39,4)="{Mas"),Val!B$20,IF(LEFT(G39,4)="{TEX",Val!B$21,IF(LEFT(G39,4)="{ALP",Val!B$20,IF(LEFT(G39,4)="{COU",Val!B$20)))))))))))))))))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39" s="132"/>
      <c r="Y39" s="132"/>
      <c r="Z39" s="132"/>
      <c r="AA39" s="132"/>
      <c r="AB39" s="134"/>
      <c r="AC39" s="123" t="s">
        <v>1445</v>
      </c>
      <c r="AD39" s="132"/>
      <c r="AE39" s="132"/>
      <c r="AF39" s="132"/>
      <c r="AG39" s="129" t="s">
        <v>775</v>
      </c>
      <c r="AH39" s="132"/>
      <c r="AI39" s="117"/>
      <c r="AJ39" s="132"/>
      <c r="AK39" s="75"/>
    </row>
    <row r="40" spans="1:37" s="2" customFormat="1" ht="172.8" x14ac:dyDescent="0.3">
      <c r="A40" s="15" t="s">
        <v>1188</v>
      </c>
      <c r="B40" s="16" t="s">
        <v>206</v>
      </c>
      <c r="C40" s="20" t="s">
        <v>182</v>
      </c>
      <c r="D40" s="21" t="s">
        <v>52</v>
      </c>
      <c r="E40" s="22" t="s">
        <v>183</v>
      </c>
      <c r="F40" s="45" t="s">
        <v>175</v>
      </c>
      <c r="G40" s="60" t="s">
        <v>176</v>
      </c>
      <c r="H40" s="153" t="s">
        <v>184</v>
      </c>
      <c r="I40" s="93" t="s">
        <v>1366</v>
      </c>
      <c r="J40" s="155" t="s">
        <v>180</v>
      </c>
      <c r="K40" s="143" t="s">
        <v>1041</v>
      </c>
      <c r="L40" s="143" t="s">
        <v>170</v>
      </c>
      <c r="M40" s="143" t="s">
        <v>171</v>
      </c>
      <c r="N40" s="145" t="s">
        <v>49</v>
      </c>
      <c r="O40" s="126">
        <f t="shared" ca="1" si="1"/>
        <v>1</v>
      </c>
      <c r="P40" s="126">
        <v>12</v>
      </c>
      <c r="Q40" s="127" t="str">
        <f ca="1">IF(AND(E40="Last notification date",MONTH(TODAY())&gt;9,DAY(TODAY())&gt;9),YEAR(TODAY())&amp;"-"&amp;MONTH(TODAY())&amp;"-"&amp;DAY(TODAY()),IF(AND(E40="Last notification date",MONTH(TODAY())&lt;9,DAY(TODAY())&lt;10),YEAR(TODAY())&amp;"-0"&amp;MONTH(TODAY())&amp;"-0"&amp;DAY(TODAY()),IF(AND(E40="Last notification date",MONTH(TODAY())&gt;9,DAY(TODAY())&lt;10),YEAR(TODAY())&amp;"-"&amp;MONTH(TODAY())&amp;"-0"&amp;DAY(TODAY()),IF(AND(E40="Last notification date",MONTH(TODAY())&lt;10,DAY(TODAY())&gt;9),YEAR(TODAY())&amp;"-0"&amp;MONTH(TODAY())&amp;"-"&amp;DAY(TODAY()),IF(LEFT(G40,4)="{SEC","SEC ID",IF(LEFT(G40,4)="{DAT","DATE",IF(LEFT(G40,4)="{TEX",Val!B$21,IF(LEFT(G40,4)="{ALP",Val!B$20,IF(LEFT(G40,4)="{COU",Val!B$20,IF(OR(LEFT(G40,4)="{ISI",LEFT(G40,4)="{LEI"),Val!B$17,IF(OR(LEFT(G40,4)="{CA_",LEFT(G40,4)="{Mas",LEFT(G40,4)="{Y/N",LEFT(G40,4)="{No ",LEFT(G40,4)="{N/A",LEFT(G40,4)="{Con",LEFT(G40,4)="{LIS"),"LIST","")))))))))))</f>
        <v>LIST</v>
      </c>
      <c r="R40" s="126">
        <f t="shared" si="2"/>
        <v>9</v>
      </c>
      <c r="S40" s="128"/>
      <c r="T40" s="126" t="str">
        <f t="shared" si="4"/>
        <v>UNK</v>
      </c>
      <c r="U40" s="126" t="str" cm="1">
        <f t="array" aca="1" ref="U40" ca="1">IF(AND(E40="Payment exemption explanation",ISBLANK(F40)=FALSE,F$77="Confirmed"),"FORMAT",IF(AND(E40="Historical Default and Loss Performance Data location",F$3="Public",ISBLANK(F40)=TRUE),"FORMAT",IF(AND(E39="Subject to severe clawback",F39="Y",ISBLANK(F40)=TRUE),"FORMAT",IF(AND(E39="Subject to severe clawback",F39="N",ISBLANK(F40)=FALSE),"FORMAT",IF(AND(OR(E40="Credit granting criteria supervision comment",E40="Credit granting criteria compliance comment"),ISBLANK(F40)=FALSE,OR(AND(F$34="N",E435="Originator (or original lender) is not a Credit institution"),AND(F$37="N",E$37="Originator (or original lender) is not a Credit institution"))),"FORMAT_S17",IF(AND(C40="STSS60",E40="Location of Liability cash flow model",ISBLANK(F40)=TRUE,F$3="Public"),"FORMAT_S60",IF(AND(C40="STSS58",E40="Historical Default and Loss Performance Data location",ISBLANK(F40)=TRUE,F$3="Public"),"FORMAT_S37",IF(AND(E40="Sponsor LEI",ISBLANK(F40)=TRUE,ISBLANK(F$8)=TRUE),"FORMAT_LEI",IF(AND(E40="Originator LEI",ISBLANK(F40)=TRUE,ISBLANK(F$11)=TRUE),"FORMAT_LEI",IF(OR(T40="EMPTY",P40+1&lt;LEN(F40),AND(G39="{Confirmed/Unconfirmed/N/A}",S40="N/A",F39="N/A",F40&lt;&gt;"")),"FORMAT",IF(OR(AND(E40="Non-ABCP securitisation unique identifier",MID(F40,21,1)&lt;&gt;"N"),AND(E40="ABCP transaction unique identifier",MID(F40,21,1)&lt;&gt;"T"),AND(E40="ABCP programme unique identifier",MID(F40,21,1)&lt;&gt;"P")),"FORMAT_SEC_ID",IF(AND(E40="Underlying exposures classification",F40&lt;&gt;"residential mortgages",F40&lt;&gt;"commercial mortgages",F40&lt;&gt;"credit facilities provided to individuals for personal, family or household consumption purposes",F40&lt;&gt;"credit facilities, including loans and leases, provided to any type of enterprise or corporation",F40&lt;&gt;"auto loans/leases",F40&lt;&gt;"credit-card receivables",F40&lt;&gt;"trade receivables",F40&lt;&gt;"others"),"FORMAT_LIST",IF(AND(E40="Instrument code",LEN(F40)-LEN(SUBSTITUTE(F40,";",""))&lt;&gt;LEN(F39)-LEN(SUBSTITUTE(F39,";",""))),"FORMAT_;",IF(AND(E40="Sponsor country (if multiple countries)",LEN(F40)-LEN(SUBSTITUTE(F40,";",""))&lt;&gt;LEN(F$11)-LEN(SUBSTITUTE(F$11,";",""))),"FORMAT_;",IF(AND(E40="Sponsor country (if multiple countries)",ISBLANK(F40)=FALSE,LEN(F40)-LEN(SUBSTITUTE(F40,";",""))=0),"FORMAT_;",IF(AND(E40="Sponsor country (if multiple countries)",ISBLANK(F40)=TRUE,LEN(F$11)-LEN(SUBSTITUTE(F$11,";",""))&lt;&gt;0),"FORMAT_;",IF(AND(E40="Originator country  (if multiple countries)",LEN(F40)-LEN(SUBSTITUTE(F40,";",""))&lt;&gt;0,ISBLANK(F40)=FALSE,LEN(F40)-LEN(SUBSTITUTE(F40,";",""))&lt;&gt;LEN(F$8)-LEN(SUBSTITUTE(F$8,";",""))),"FORMAT_;",IF(AND(E40="Originator country  (if multiple countries)",ISBLANK(F40)=FALSE,LEN(F40)-LEN(SUBSTITUTE(F40,";",""))=0),"FORMAT_;",IF(AND(E40="Originator country  (if multiple countries)",ISBLANK(F40)=TRUE,LEN(F$8)-LEN(SUBSTITUTE(F$8,";",""))&lt;&gt;0),"FORMAT_;",IF(AND(E40="Original lender country (if multiple countries)",ISBLANK(F40)=FALSE,LEN(F40)-LEN(SUBSTITUTE(F40,";",""))&lt;&gt;0,LEN(F40)-LEN(SUBSTITUTE(F40,";",""))&lt;&gt;LEN(F$14)-LEN(SUBSTITUTE(F$14,";",""))),"FORMAT_;",IF(AND(E40="Original lender country (if multiple countries)",ISBLANK(F40)=TRUE,LEN(F$14)-LEN(SUBSTITUTE(F$14,";",""))&lt;&gt;0),"FORMAT_;",IF(AND(E40="Original lender country (if multiple countries)",ISBLANK(F40)=FALSE,LEN(F40)-LEN(SUBSTITUTE(F40,";",""))=0),"FORMAT_;",IF(OR(AND(E40="Designated Entity LEI",LEN(F40)&lt;&gt;20),AND(G40="{LEI}",LEN(F40)&lt;&gt;0,LEN(F40)&lt;20),AND(G40="{ISIN}",LEN(F40)&lt;&gt;0,LEN(F40)&lt;12),AND(LEN(F40)&lt;&gt;20,E40="Retaining entity LEI",ISBLANK(F40)=FALSE),AND(E40="Instrument ISIN",ISBLANK(F40)=FALSE,LEN(F40)&gt;0,LEN(F40)&lt;11),AND(D40="M",LEFT(G40,4)="{DAT",LEN(F40)&lt;&gt;10)),"FORMAT_LEN",IF(OR(AND(F40&lt;&gt;"",LEFT(G40,4)&lt;&gt;"{TEX",ISNUMBER(SUMPRODUCT(FIND(MID(F40,ROW(INDIRECT("1:"&amp;LEN(F40))),1),W40)))=FALSE),AND(F40&lt;&gt;"",LEFT(G40,4)&lt;&gt;"{TEX",ISERROR(SUMPRODUCT(SEARCH(MID(F40,ROW(INDIRECT("1:"&amp;LEN(TRIM(F40)))),1)," "&amp;W40&amp;CHAR(10)&amp;"""")))=TRUE)),"FORMAT_CHAR",IF(LEFT(G40,4)="{TEX","TEXT","UNK")))))))))))))))))))))))))</f>
        <v>UNK</v>
      </c>
      <c r="V40" s="126" t="b" cm="1">
        <f t="array" aca="1" ref="V40" ca="1">IF(OR(LEN(F40)&gt;P40+1),FALSE,IF(LEFT(G40,5)="{TEXT",TRUE,IF(AND(ISBLANK(F40)=FALSE,G40="{DATE_TEXT-YYYY-MM-DD}",LEN(F40)&lt;&gt;10),FALSE,IF(AND(ISBLANK(F40)=FALSE,ISNUMBER(SUMPRODUCT(SEARCH(MID(F40,ROW(INDIRECT("1:"&amp;LEN(TRIM(F40)))),1)," "&amp;W40&amp;CHAR(10)&amp;"""")))=FALSE),FALSE,TRUE))))</f>
        <v>1</v>
      </c>
      <c r="W40" s="127" t="str">
        <f>IF(G40="{Applicable/N/A}","N/Aplicable",IF(E40="Designated Entity LEI","ABCDEFGHIJKLMNOPQRSTUVWXYZ0123456789",IF(OR(G40="{ISIN}",G40="{LEI}"),";ABCDEFGHIJKLMNOPQRSTUVWXYZ0123456789",IF(G40="{Master Trust/Other}","Master TuOhe",IF(E40="Securitisation type","Privateublc",IF(LEFT(G40,4)="{CA_",Val!B$21,IF(G40="{COUNTRY_EU_LIST}"," ;abcdefghijklmnopqrstuvwxyzABCDEFGHIJKLMNOPQRSTUVWXYZ0123456789",IF(OR(G40="{NOTIFICATION ID}",G40="{SECURITISATION ID}"),Val!B$15,IF(G40="{COUNTRY_EU}"," ;abcdefghijklmnopqrstuvwxyzABCDEFGHIJKLMNOPQRSTUVWXYZ",IF(G40="{Confirmed/Unconfirmed}","ConfirmedUnc",IF(G40="{Confirmed/Unconfirmed/N/A}","Confirmed/UncNA",IF(LEFT(G40,4)="{DAT","0123456789-",IF(LEFT(G40,4)="{Y/N","YN",IF(OR(LEFT(G40,4)="{N/A",LEFT(G40,4)="{LIS",LEFT(G40,4)="{No ",LEFT(G40,4)="{SEC",LEFT(G40,4)="{Mas"),Val!B$20,IF(LEFT(G40,4)="{TEX",Val!B$21,IF(LEFT(G40,4)="{ALP",Val!B$20,IF(LEFT(G40,4)="{COU",Val!B$20)))))))))))))))))</f>
        <v>Confirmed/UncNA</v>
      </c>
      <c r="X40" s="132"/>
      <c r="Y40" s="132"/>
      <c r="Z40" s="132"/>
      <c r="AA40" s="132"/>
      <c r="AB40" s="134"/>
      <c r="AC40" s="123" t="s">
        <v>1449</v>
      </c>
      <c r="AD40" s="132"/>
      <c r="AE40" s="132"/>
      <c r="AF40" s="132"/>
      <c r="AG40" s="129" t="s">
        <v>769</v>
      </c>
      <c r="AH40" s="132"/>
      <c r="AI40" s="117"/>
      <c r="AJ40" s="132"/>
      <c r="AK40" s="75"/>
    </row>
    <row r="41" spans="1:37" s="2" customFormat="1" ht="100.8" x14ac:dyDescent="0.3">
      <c r="A41" s="15" t="s">
        <v>1189</v>
      </c>
      <c r="B41" s="16" t="s">
        <v>208</v>
      </c>
      <c r="C41" s="30" t="s">
        <v>182</v>
      </c>
      <c r="D41" s="31" t="s">
        <v>46</v>
      </c>
      <c r="E41" s="26" t="s">
        <v>186</v>
      </c>
      <c r="F41" s="63" t="s">
        <v>1473</v>
      </c>
      <c r="G41" s="109" t="s">
        <v>114</v>
      </c>
      <c r="H41" s="162"/>
      <c r="I41" s="88" t="s">
        <v>1327</v>
      </c>
      <c r="J41" s="159" t="s">
        <v>180</v>
      </c>
      <c r="K41" s="144"/>
      <c r="L41" s="144" t="s">
        <v>170</v>
      </c>
      <c r="M41" s="144" t="s">
        <v>171</v>
      </c>
      <c r="N41" s="146" t="s">
        <v>49</v>
      </c>
      <c r="O41" s="126">
        <f t="shared" ca="1" si="1"/>
        <v>1</v>
      </c>
      <c r="P41" s="126">
        <v>5000</v>
      </c>
      <c r="Q41" s="127" t="str">
        <f ca="1">IF(AND(E41="Last notification date",MONTH(TODAY())&gt;9,DAY(TODAY())&gt;9),YEAR(TODAY())&amp;"-"&amp;MONTH(TODAY())&amp;"-"&amp;DAY(TODAY()),IF(AND(E41="Last notification date",MONTH(TODAY())&lt;9,DAY(TODAY())&lt;10),YEAR(TODAY())&amp;"-0"&amp;MONTH(TODAY())&amp;"-0"&amp;DAY(TODAY()),IF(AND(E41="Last notification date",MONTH(TODAY())&gt;9,DAY(TODAY())&lt;10),YEAR(TODAY())&amp;"-"&amp;MONTH(TODAY())&amp;"-0"&amp;DAY(TODAY()),IF(AND(E41="Last notification date",MONTH(TODAY())&lt;10,DAY(TODAY())&gt;9),YEAR(TODAY())&amp;"-0"&amp;MONTH(TODAY())&amp;"-"&amp;DAY(TODAY()),IF(LEFT(G41,4)="{SEC","SEC ID",IF(LEFT(G41,4)="{DAT","DATE",IF(LEFT(G41,4)="{TEX",Val!B$21,IF(LEFT(G41,4)="{ALP",Val!B$20,IF(LEFT(G41,4)="{COU",Val!B$20,IF(OR(LEFT(G41,4)="{ISI",LEFT(G41,4)="{LEI"),Val!B$17,IF(OR(LEFT(G41,4)="{CA_",LEFT(G41,4)="{Mas",LEFT(G41,4)="{Y/N",LEFT(G41,4)="{No ",LEFT(G41,4)="{N/A",LEFT(G41,4)="{Con",LEFT(G41,4)="{LIS"),"LIST","")))))))))))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1" s="126">
        <f t="shared" si="2"/>
        <v>168</v>
      </c>
      <c r="S41" s="128"/>
      <c r="T41" s="126" t="str">
        <f t="shared" si="4"/>
        <v>UNK</v>
      </c>
      <c r="U41" s="126" t="str" cm="1">
        <f t="array" aca="1" ref="U41" ca="1">IF(AND(E41="Payment exemption explanation",ISBLANK(F41)=FALSE,F$77="Confirmed"),"FORMAT",IF(AND(E41="Historical Default and Loss Performance Data location",F$3="Public",ISBLANK(F41)=TRUE),"FORMAT",IF(AND(E40="Subject to severe clawback",F40="Y",ISBLANK(F41)=TRUE),"FORMAT",IF(AND(E40="Subject to severe clawback",F40="N",ISBLANK(F41)=FALSE),"FORMAT",IF(AND(OR(E41="Credit granting criteria supervision comment",E41="Credit granting criteria compliance comment"),ISBLANK(F41)=FALSE,OR(AND(F$34="N",E436="Originator (or original lender) is not a Credit institution"),AND(F$37="N",E$37="Originator (or original lender) is not a Credit institution"))),"FORMAT_S17",IF(AND(C41="STSS60",E41="Location of Liability cash flow model",ISBLANK(F41)=TRUE,F$3="Public"),"FORMAT_S60",IF(AND(C41="STSS58",E41="Historical Default and Loss Performance Data location",ISBLANK(F41)=TRUE,F$3="Public"),"FORMAT_S37",IF(AND(E41="Sponsor LEI",ISBLANK(F41)=TRUE,ISBLANK(F$8)=TRUE),"FORMAT_LEI",IF(AND(E41="Originator LEI",ISBLANK(F41)=TRUE,ISBLANK(F$11)=TRUE),"FORMAT_LEI",IF(OR(T41="EMPTY",P41+1&lt;LEN(F41),AND(G40="{Confirmed/Unconfirmed/N/A}",S41="N/A",F40="N/A",F41&lt;&gt;"")),"FORMAT",IF(OR(AND(E41="Non-ABCP securitisation unique identifier",MID(F41,21,1)&lt;&gt;"N"),AND(E41="ABCP transaction unique identifier",MID(F41,21,1)&lt;&gt;"T"),AND(E41="ABCP programme unique identifier",MID(F41,21,1)&lt;&gt;"P")),"FORMAT_SEC_ID",IF(AND(E41="Underlying exposures classification",F41&lt;&gt;"residential mortgages",F41&lt;&gt;"commercial mortgages",F41&lt;&gt;"credit facilities provided to individuals for personal, family or household consumption purposes",F41&lt;&gt;"credit facilities, including loans and leases, provided to any type of enterprise or corporation",F41&lt;&gt;"auto loans/leases",F41&lt;&gt;"credit-card receivables",F41&lt;&gt;"trade receivables",F41&lt;&gt;"others"),"FORMAT_LIST",IF(AND(E41="Instrument code",LEN(F41)-LEN(SUBSTITUTE(F41,";",""))&lt;&gt;LEN(F40)-LEN(SUBSTITUTE(F40,";",""))),"FORMAT_;",IF(AND(E41="Sponsor country (if multiple countries)",LEN(F41)-LEN(SUBSTITUTE(F41,";",""))&lt;&gt;LEN(F$11)-LEN(SUBSTITUTE(F$11,";",""))),"FORMAT_;",IF(AND(E41="Sponsor country (if multiple countries)",ISBLANK(F41)=FALSE,LEN(F41)-LEN(SUBSTITUTE(F41,";",""))=0),"FORMAT_;",IF(AND(E41="Sponsor country (if multiple countries)",ISBLANK(F41)=TRUE,LEN(F$11)-LEN(SUBSTITUTE(F$11,";",""))&lt;&gt;0),"FORMAT_;",IF(AND(E41="Originator country  (if multiple countries)",LEN(F41)-LEN(SUBSTITUTE(F41,";",""))&lt;&gt;0,ISBLANK(F41)=FALSE,LEN(F41)-LEN(SUBSTITUTE(F41,";",""))&lt;&gt;LEN(F$8)-LEN(SUBSTITUTE(F$8,";",""))),"FORMAT_;",IF(AND(E41="Originator country  (if multiple countries)",ISBLANK(F41)=FALSE,LEN(F41)-LEN(SUBSTITUTE(F41,";",""))=0),"FORMAT_;",IF(AND(E41="Originator country  (if multiple countries)",ISBLANK(F41)=TRUE,LEN(F$8)-LEN(SUBSTITUTE(F$8,";",""))&lt;&gt;0),"FORMAT_;",IF(AND(E41="Original lender country (if multiple countries)",ISBLANK(F41)=FALSE,LEN(F41)-LEN(SUBSTITUTE(F41,";",""))&lt;&gt;0,LEN(F41)-LEN(SUBSTITUTE(F41,";",""))&lt;&gt;LEN(F$14)-LEN(SUBSTITUTE(F$14,";",""))),"FORMAT_;",IF(AND(E41="Original lender country (if multiple countries)",ISBLANK(F41)=TRUE,LEN(F$14)-LEN(SUBSTITUTE(F$14,";",""))&lt;&gt;0),"FORMAT_;",IF(AND(E41="Original lender country (if multiple countries)",ISBLANK(F41)=FALSE,LEN(F41)-LEN(SUBSTITUTE(F41,";",""))=0),"FORMAT_;",IF(OR(AND(E41="Designated Entity LEI",LEN(F41)&lt;&gt;20),AND(G41="{LEI}",LEN(F41)&lt;&gt;0,LEN(F41)&lt;20),AND(G41="{ISIN}",LEN(F41)&lt;&gt;0,LEN(F41)&lt;12),AND(LEN(F41)&lt;&gt;20,E41="Retaining entity LEI",ISBLANK(F41)=FALSE),AND(E41="Instrument ISIN",ISBLANK(F41)=FALSE,LEN(F41)&gt;0,LEN(F41)&lt;11),AND(D41="M",LEFT(G41,4)="{DAT",LEN(F41)&lt;&gt;10)),"FORMAT_LEN",IF(OR(AND(F41&lt;&gt;"",LEFT(G41,4)&lt;&gt;"{TEX",ISNUMBER(SUMPRODUCT(FIND(MID(F41,ROW(INDIRECT("1:"&amp;LEN(F41))),1),W41)))=FALSE),AND(F41&lt;&gt;"",LEFT(G41,4)&lt;&gt;"{TEX",ISERROR(SUMPRODUCT(SEARCH(MID(F41,ROW(INDIRECT("1:"&amp;LEN(TRIM(F41)))),1)," "&amp;W41&amp;CHAR(10)&amp;"""")))=TRUE)),"FORMAT_CHAR",IF(LEFT(G41,4)="{TEX","TEXT","UNK")))))))))))))))))))))))))</f>
        <v>TEXT</v>
      </c>
      <c r="V41" s="126" t="b" cm="1">
        <f t="array" aca="1" ref="V41" ca="1">IF(OR(LEN(F41)&gt;P41+1),FALSE,IF(LEFT(G41,5)="{TEXT",TRUE,IF(AND(ISBLANK(F41)=FALSE,G41="{DATE_TEXT-YYYY-MM-DD}",LEN(F41)&lt;&gt;10),FALSE,IF(AND(ISBLANK(F41)=FALSE,ISNUMBER(SUMPRODUCT(SEARCH(MID(F41,ROW(INDIRECT("1:"&amp;LEN(TRIM(F41)))),1)," "&amp;W41&amp;CHAR(10)&amp;"""")))=FALSE),FALSE,TRUE))))</f>
        <v>1</v>
      </c>
      <c r="W41" s="127" t="str">
        <f>IF(G41="{Applicable/N/A}","N/Aplicable",IF(E41="Designated Entity LEI","ABCDEFGHIJKLMNOPQRSTUVWXYZ0123456789",IF(OR(G41="{ISIN}",G41="{LEI}"),";ABCDEFGHIJKLMNOPQRSTUVWXYZ0123456789",IF(G41="{Master Trust/Other}","Master TuOhe",IF(E41="Securitisation type","Privateublc",IF(LEFT(G41,4)="{CA_",Val!B$21,IF(G41="{COUNTRY_EU_LIST}"," ;abcdefghijklmnopqrstuvwxyzABCDEFGHIJKLMNOPQRSTUVWXYZ0123456789",IF(OR(G41="{NOTIFICATION ID}",G41="{SECURITISATION ID}"),Val!B$15,IF(G41="{COUNTRY_EU}"," ;abcdefghijklmnopqrstuvwxyzABCDEFGHIJKLMNOPQRSTUVWXYZ",IF(G41="{Confirmed/Unconfirmed}","ConfirmedUnc",IF(G41="{Confirmed/Unconfirmed/N/A}","Confirmed/UncNA",IF(LEFT(G41,4)="{DAT","0123456789-",IF(LEFT(G41,4)="{Y/N","YN",IF(OR(LEFT(G41,4)="{N/A",LEFT(G41,4)="{LIS",LEFT(G41,4)="{No ",LEFT(G41,4)="{SEC",LEFT(G41,4)="{Mas"),Val!B$20,IF(LEFT(G41,4)="{TEX",Val!B$21,IF(LEFT(G41,4)="{ALP",Val!B$20,IF(LEFT(G41,4)="{COU",Val!B$20)))))))))))))))))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1" s="132"/>
      <c r="Y41" s="132"/>
      <c r="Z41" s="132"/>
      <c r="AA41" s="132"/>
      <c r="AB41" s="134"/>
      <c r="AC41" s="123" t="s">
        <v>1450</v>
      </c>
      <c r="AD41" s="132"/>
      <c r="AE41" s="132"/>
      <c r="AF41" s="132"/>
      <c r="AG41" s="129" t="s">
        <v>777</v>
      </c>
      <c r="AH41" s="132"/>
      <c r="AI41" s="117"/>
      <c r="AJ41" s="132"/>
      <c r="AK41" s="75"/>
    </row>
    <row r="42" spans="1:37" s="2" customFormat="1" ht="86.4" x14ac:dyDescent="0.3">
      <c r="A42" s="15" t="s">
        <v>1190</v>
      </c>
      <c r="B42" s="16" t="s">
        <v>214</v>
      </c>
      <c r="C42" s="20" t="s">
        <v>188</v>
      </c>
      <c r="D42" s="21" t="s">
        <v>52</v>
      </c>
      <c r="E42" s="22" t="s">
        <v>189</v>
      </c>
      <c r="F42" s="45" t="s">
        <v>175</v>
      </c>
      <c r="G42" s="60" t="s">
        <v>190</v>
      </c>
      <c r="H42" s="153" t="s">
        <v>191</v>
      </c>
      <c r="I42" s="88" t="s">
        <v>1399</v>
      </c>
      <c r="J42" s="155" t="s">
        <v>192</v>
      </c>
      <c r="K42" s="143" t="s">
        <v>193</v>
      </c>
      <c r="L42" s="143" t="s">
        <v>194</v>
      </c>
      <c r="M42" s="143" t="s">
        <v>195</v>
      </c>
      <c r="N42" s="145" t="s">
        <v>196</v>
      </c>
      <c r="O42" s="126">
        <f t="shared" ca="1" si="1"/>
        <v>1</v>
      </c>
      <c r="P42" s="126">
        <v>12</v>
      </c>
      <c r="Q42" s="127" t="str">
        <f ca="1">IF(AND(E42="Last notification date",MONTH(TODAY())&gt;9,DAY(TODAY())&gt;9),YEAR(TODAY())&amp;"-"&amp;MONTH(TODAY())&amp;"-"&amp;DAY(TODAY()),IF(AND(E42="Last notification date",MONTH(TODAY())&lt;9,DAY(TODAY())&lt;10),YEAR(TODAY())&amp;"-0"&amp;MONTH(TODAY())&amp;"-0"&amp;DAY(TODAY()),IF(AND(E42="Last notification date",MONTH(TODAY())&gt;9,DAY(TODAY())&lt;10),YEAR(TODAY())&amp;"-"&amp;MONTH(TODAY())&amp;"-0"&amp;DAY(TODAY()),IF(AND(E42="Last notification date",MONTH(TODAY())&lt;10,DAY(TODAY())&gt;9),YEAR(TODAY())&amp;"-0"&amp;MONTH(TODAY())&amp;"-"&amp;DAY(TODAY()),IF(LEFT(G42,4)="{SEC","SEC ID",IF(LEFT(G42,4)="{DAT","DATE",IF(LEFT(G42,4)="{TEX",Val!B$21,IF(LEFT(G42,4)="{ALP",Val!B$20,IF(LEFT(G42,4)="{COU",Val!B$20,IF(OR(LEFT(G42,4)="{ISI",LEFT(G42,4)="{LEI"),Val!B$17,IF(OR(LEFT(G42,4)="{CA_",LEFT(G42,4)="{Mas",LEFT(G42,4)="{Y/N",LEFT(G42,4)="{No ",LEFT(G42,4)="{N/A",LEFT(G42,4)="{Con",LEFT(G42,4)="{LIS"),"LIST","")))))))))))</f>
        <v>LIST</v>
      </c>
      <c r="R42" s="126">
        <f t="shared" si="2"/>
        <v>9</v>
      </c>
      <c r="S42" s="128"/>
      <c r="T42" s="126" t="str">
        <f t="shared" si="4"/>
        <v>UNK</v>
      </c>
      <c r="U42" s="126" t="str" cm="1">
        <f t="array" aca="1" ref="U42" ca="1">IF(AND(E42="Payment exemption explanation",ISBLANK(F42)=FALSE,F$77="Confirmed"),"FORMAT",IF(AND(E42="Historical Default and Loss Performance Data location",F$3="Public",ISBLANK(F42)=TRUE),"FORMAT",IF(AND(E41="Subject to severe clawback",F41="Y",ISBLANK(F42)=TRUE),"FORMAT",IF(AND(E41="Subject to severe clawback",F41="N",ISBLANK(F42)=FALSE),"FORMAT",IF(AND(OR(E42="Credit granting criteria supervision comment",E42="Credit granting criteria compliance comment"),ISBLANK(F42)=FALSE,OR(AND(F$34="N",E437="Originator (or original lender) is not a Credit institution"),AND(F$37="N",E$37="Originator (or original lender) is not a Credit institution"))),"FORMAT_S17",IF(AND(C42="STSS60",E42="Location of Liability cash flow model",ISBLANK(F42)=TRUE,F$3="Public"),"FORMAT_S60",IF(AND(C42="STSS58",E42="Historical Default and Loss Performance Data location",ISBLANK(F42)=TRUE,F$3="Public"),"FORMAT_S37",IF(AND(E42="Sponsor LEI",ISBLANK(F42)=TRUE,ISBLANK(F$8)=TRUE),"FORMAT_LEI",IF(AND(E42="Originator LEI",ISBLANK(F42)=TRUE,ISBLANK(F$11)=TRUE),"FORMAT_LEI",IF(OR(T42="EMPTY",P42+1&lt;LEN(F42),AND(G41="{Confirmed/Unconfirmed/N/A}",S42="N/A",F41="N/A",F42&lt;&gt;"")),"FORMAT",IF(OR(AND(E42="Non-ABCP securitisation unique identifier",MID(F42,21,1)&lt;&gt;"N"),AND(E42="ABCP transaction unique identifier",MID(F42,21,1)&lt;&gt;"T"),AND(E42="ABCP programme unique identifier",MID(F42,21,1)&lt;&gt;"P")),"FORMAT_SEC_ID",IF(AND(E42="Underlying exposures classification",F42&lt;&gt;"residential mortgages",F42&lt;&gt;"commercial mortgages",F42&lt;&gt;"credit facilities provided to individuals for personal, family or household consumption purposes",F42&lt;&gt;"credit facilities, including loans and leases, provided to any type of enterprise or corporation",F42&lt;&gt;"auto loans/leases",F42&lt;&gt;"credit-card receivables",F42&lt;&gt;"trade receivables",F42&lt;&gt;"others"),"FORMAT_LIST",IF(AND(E42="Instrument code",LEN(F42)-LEN(SUBSTITUTE(F42,";",""))&lt;&gt;LEN(F41)-LEN(SUBSTITUTE(F41,";",""))),"FORMAT_;",IF(AND(E42="Sponsor country (if multiple countries)",LEN(F42)-LEN(SUBSTITUTE(F42,";",""))&lt;&gt;LEN(F$11)-LEN(SUBSTITUTE(F$11,";",""))),"FORMAT_;",IF(AND(E42="Sponsor country (if multiple countries)",ISBLANK(F42)=FALSE,LEN(F42)-LEN(SUBSTITUTE(F42,";",""))=0),"FORMAT_;",IF(AND(E42="Sponsor country (if multiple countries)",ISBLANK(F42)=TRUE,LEN(F$11)-LEN(SUBSTITUTE(F$11,";",""))&lt;&gt;0),"FORMAT_;",IF(AND(E42="Originator country  (if multiple countries)",LEN(F42)-LEN(SUBSTITUTE(F42,";",""))&lt;&gt;0,ISBLANK(F42)=FALSE,LEN(F42)-LEN(SUBSTITUTE(F42,";",""))&lt;&gt;LEN(F$8)-LEN(SUBSTITUTE(F$8,";",""))),"FORMAT_;",IF(AND(E42="Originator country  (if multiple countries)",ISBLANK(F42)=FALSE,LEN(F42)-LEN(SUBSTITUTE(F42,";",""))=0),"FORMAT_;",IF(AND(E42="Originator country  (if multiple countries)",ISBLANK(F42)=TRUE,LEN(F$8)-LEN(SUBSTITUTE(F$8,";",""))&lt;&gt;0),"FORMAT_;",IF(AND(E42="Original lender country (if multiple countries)",ISBLANK(F42)=FALSE,LEN(F42)-LEN(SUBSTITUTE(F42,";",""))&lt;&gt;0,LEN(F42)-LEN(SUBSTITUTE(F42,";",""))&lt;&gt;LEN(F$14)-LEN(SUBSTITUTE(F$14,";",""))),"FORMAT_;",IF(AND(E42="Original lender country (if multiple countries)",ISBLANK(F42)=TRUE,LEN(F$14)-LEN(SUBSTITUTE(F$14,";",""))&lt;&gt;0),"FORMAT_;",IF(AND(E42="Original lender country (if multiple countries)",ISBLANK(F42)=FALSE,LEN(F42)-LEN(SUBSTITUTE(F42,";",""))=0),"FORMAT_;",IF(OR(AND(E42="Designated Entity LEI",LEN(F42)&lt;&gt;20),AND(G42="{LEI}",LEN(F42)&lt;&gt;0,LEN(F42)&lt;20),AND(G42="{ISIN}",LEN(F42)&lt;&gt;0,LEN(F42)&lt;12),AND(LEN(F42)&lt;&gt;20,E42="Retaining entity LEI",ISBLANK(F42)=FALSE),AND(E42="Instrument ISIN",ISBLANK(F42)=FALSE,LEN(F42)&gt;0,LEN(F42)&lt;11),AND(D42="M",LEFT(G42,4)="{DAT",LEN(F42)&lt;&gt;10)),"FORMAT_LEN",IF(OR(AND(F42&lt;&gt;"",LEFT(G42,4)&lt;&gt;"{TEX",ISNUMBER(SUMPRODUCT(FIND(MID(F42,ROW(INDIRECT("1:"&amp;LEN(F42))),1),W42)))=FALSE),AND(F42&lt;&gt;"",LEFT(G42,4)&lt;&gt;"{TEX",ISERROR(SUMPRODUCT(SEARCH(MID(F42,ROW(INDIRECT("1:"&amp;LEN(TRIM(F42)))),1)," "&amp;W42&amp;CHAR(10)&amp;"""")))=TRUE)),"FORMAT_CHAR",IF(LEFT(G42,4)="{TEX","TEXT","UNK")))))))))))))))))))))))))</f>
        <v>UNK</v>
      </c>
      <c r="V42" s="126" t="b" cm="1">
        <f t="array" aca="1" ref="V42" ca="1">IF(OR(LEN(F42)&gt;P42+1),FALSE,IF(LEFT(G42,5)="{TEXT",TRUE,IF(AND(ISBLANK(F42)=FALSE,G42="{DATE_TEXT-YYYY-MM-DD}",LEN(F42)&lt;&gt;10),FALSE,IF(AND(ISBLANK(F42)=FALSE,ISNUMBER(SUMPRODUCT(SEARCH(MID(F42,ROW(INDIRECT("1:"&amp;LEN(TRIM(F42)))),1)," "&amp;W42&amp;CHAR(10)&amp;"""")))=FALSE),FALSE,TRUE))))</f>
        <v>1</v>
      </c>
      <c r="W42" s="127" t="str">
        <f>IF(G42="{Applicable/N/A}","N/Aplicable",IF(E42="Designated Entity LEI","ABCDEFGHIJKLMNOPQRSTUVWXYZ0123456789",IF(OR(G42="{ISIN}",G42="{LEI}"),";ABCDEFGHIJKLMNOPQRSTUVWXYZ0123456789",IF(G42="{Master Trust/Other}","Master TuOhe",IF(E42="Securitisation type","Privateublc",IF(LEFT(G42,4)="{CA_",Val!B$21,IF(G42="{COUNTRY_EU_LIST}"," ;abcdefghijklmnopqrstuvwxyzABCDEFGHIJKLMNOPQRSTUVWXYZ0123456789",IF(OR(G42="{NOTIFICATION ID}",G42="{SECURITISATION ID}"),Val!B$15,IF(G42="{COUNTRY_EU}"," ;abcdefghijklmnopqrstuvwxyzABCDEFGHIJKLMNOPQRSTUVWXYZ",IF(G42="{Confirmed/Unconfirmed}","ConfirmedUnc",IF(G42="{Confirmed/Unconfirmed/N/A}","Confirmed/UncNA",IF(LEFT(G42,4)="{DAT","0123456789-",IF(LEFT(G42,4)="{Y/N","YN",IF(OR(LEFT(G42,4)="{N/A",LEFT(G42,4)="{LIS",LEFT(G42,4)="{No ",LEFT(G42,4)="{SEC",LEFT(G42,4)="{Mas"),Val!B$20,IF(LEFT(G42,4)="{TEX",Val!B$21,IF(LEFT(G42,4)="{ALP",Val!B$20,IF(LEFT(G42,4)="{COU",Val!B$20)))))))))))))))))</f>
        <v>ConfirmedUnc</v>
      </c>
      <c r="X42" s="132"/>
      <c r="Y42" s="132"/>
      <c r="Z42" s="132"/>
      <c r="AA42" s="132"/>
      <c r="AB42" s="134"/>
      <c r="AC42" s="123" t="s">
        <v>1446</v>
      </c>
      <c r="AD42" s="132"/>
      <c r="AE42" s="132"/>
      <c r="AF42" s="132"/>
      <c r="AG42" s="129" t="s">
        <v>767</v>
      </c>
      <c r="AH42" s="132"/>
      <c r="AI42" s="117"/>
      <c r="AJ42" s="132"/>
      <c r="AK42" s="75"/>
    </row>
    <row r="43" spans="1:37" s="2" customFormat="1" ht="302.39999999999998" x14ac:dyDescent="0.3">
      <c r="A43" s="15" t="s">
        <v>1191</v>
      </c>
      <c r="B43" s="16" t="s">
        <v>216</v>
      </c>
      <c r="C43" s="20" t="s">
        <v>188</v>
      </c>
      <c r="D43" s="21" t="s">
        <v>52</v>
      </c>
      <c r="E43" s="22" t="s">
        <v>198</v>
      </c>
      <c r="F43" s="45" t="s">
        <v>1501</v>
      </c>
      <c r="G43" s="60" t="s">
        <v>199</v>
      </c>
      <c r="H43" s="162"/>
      <c r="I43" s="88" t="s">
        <v>1328</v>
      </c>
      <c r="J43" s="159" t="s">
        <v>192</v>
      </c>
      <c r="K43" s="144" t="s">
        <v>193</v>
      </c>
      <c r="L43" s="144" t="s">
        <v>194</v>
      </c>
      <c r="M43" s="144" t="s">
        <v>195</v>
      </c>
      <c r="N43" s="146" t="s">
        <v>196</v>
      </c>
      <c r="O43" s="126">
        <f t="shared" ca="1" si="1"/>
        <v>1</v>
      </c>
      <c r="P43" s="126">
        <v>10000</v>
      </c>
      <c r="Q43" s="127" t="str">
        <f ca="1">IF(AND(E43="Last notification date",MONTH(TODAY())&gt;9,DAY(TODAY())&gt;9),YEAR(TODAY())&amp;"-"&amp;MONTH(TODAY())&amp;"-"&amp;DAY(TODAY()),IF(AND(E43="Last notification date",MONTH(TODAY())&lt;9,DAY(TODAY())&lt;10),YEAR(TODAY())&amp;"-0"&amp;MONTH(TODAY())&amp;"-0"&amp;DAY(TODAY()),IF(AND(E43="Last notification date",MONTH(TODAY())&gt;9,DAY(TODAY())&lt;10),YEAR(TODAY())&amp;"-"&amp;MONTH(TODAY())&amp;"-0"&amp;DAY(TODAY()),IF(AND(E43="Last notification date",MONTH(TODAY())&lt;10,DAY(TODAY())&gt;9),YEAR(TODAY())&amp;"-0"&amp;MONTH(TODAY())&amp;"-"&amp;DAY(TODAY()),IF(LEFT(G43,4)="{SEC","SEC ID",IF(LEFT(G43,4)="{DAT","DATE",IF(LEFT(G43,4)="{TEX",Val!B$21,IF(LEFT(G43,4)="{ALP",Val!B$20,IF(LEFT(G43,4)="{COU",Val!B$20,IF(OR(LEFT(G43,4)="{ISI",LEFT(G43,4)="{LEI"),Val!B$17,IF(OR(LEFT(G43,4)="{CA_",LEFT(G43,4)="{Mas",LEFT(G43,4)="{Y/N",LEFT(G43,4)="{No ",LEFT(G43,4)="{N/A",LEFT(G43,4)="{Con",LEFT(G43,4)="{LIS"),"LIST","")))))))))))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3" s="126">
        <f t="shared" si="2"/>
        <v>965</v>
      </c>
      <c r="S43" s="128"/>
      <c r="T43" s="126" t="str">
        <f t="shared" si="4"/>
        <v>UNK</v>
      </c>
      <c r="U43" s="126" t="str" cm="1">
        <f t="array" aca="1" ref="U43" ca="1">IF(AND(E43="Payment exemption explanation",ISBLANK(F43)=FALSE,F$77="Confirmed"),"FORMAT",IF(AND(E43="Historical Default and Loss Performance Data location",F$3="Public",ISBLANK(F43)=TRUE),"FORMAT",IF(AND(E42="Subject to severe clawback",F42="Y",ISBLANK(F43)=TRUE),"FORMAT",IF(AND(E42="Subject to severe clawback",F42="N",ISBLANK(F43)=FALSE),"FORMAT",IF(AND(OR(E43="Credit granting criteria supervision comment",E43="Credit granting criteria compliance comment"),ISBLANK(F43)=FALSE,OR(AND(F$34="N",E438="Originator (or original lender) is not a Credit institution"),AND(F$37="N",E$37="Originator (or original lender) is not a Credit institution"))),"FORMAT_S17",IF(AND(C43="STSS60",E43="Location of Liability cash flow model",ISBLANK(F43)=TRUE,F$3="Public"),"FORMAT_S60",IF(AND(C43="STSS58",E43="Historical Default and Loss Performance Data location",ISBLANK(F43)=TRUE,F$3="Public"),"FORMAT_S37",IF(AND(E43="Sponsor LEI",ISBLANK(F43)=TRUE,ISBLANK(F$8)=TRUE),"FORMAT_LEI",IF(AND(E43="Originator LEI",ISBLANK(F43)=TRUE,ISBLANK(F$11)=TRUE),"FORMAT_LEI",IF(OR(T43="EMPTY",P43+1&lt;LEN(F43),AND(G42="{Confirmed/Unconfirmed/N/A}",S43="N/A",F42="N/A",F43&lt;&gt;"")),"FORMAT",IF(OR(AND(E43="Non-ABCP securitisation unique identifier",MID(F43,21,1)&lt;&gt;"N"),AND(E43="ABCP transaction unique identifier",MID(F43,21,1)&lt;&gt;"T"),AND(E43="ABCP programme unique identifier",MID(F43,21,1)&lt;&gt;"P")),"FORMAT_SEC_ID",IF(AND(E43="Underlying exposures classification",F43&lt;&gt;"residential mortgages",F43&lt;&gt;"commercial mortgages",F43&lt;&gt;"credit facilities provided to individuals for personal, family or household consumption purposes",F43&lt;&gt;"credit facilities, including loans and leases, provided to any type of enterprise or corporation",F43&lt;&gt;"auto loans/leases",F43&lt;&gt;"credit-card receivables",F43&lt;&gt;"trade receivables",F43&lt;&gt;"others"),"FORMAT_LIST",IF(AND(E43="Instrument code",LEN(F43)-LEN(SUBSTITUTE(F43,";",""))&lt;&gt;LEN(F42)-LEN(SUBSTITUTE(F42,";",""))),"FORMAT_;",IF(AND(E43="Sponsor country (if multiple countries)",LEN(F43)-LEN(SUBSTITUTE(F43,";",""))&lt;&gt;LEN(F$11)-LEN(SUBSTITUTE(F$11,";",""))),"FORMAT_;",IF(AND(E43="Sponsor country (if multiple countries)",ISBLANK(F43)=FALSE,LEN(F43)-LEN(SUBSTITUTE(F43,";",""))=0),"FORMAT_;",IF(AND(E43="Sponsor country (if multiple countries)",ISBLANK(F43)=TRUE,LEN(F$11)-LEN(SUBSTITUTE(F$11,";",""))&lt;&gt;0),"FORMAT_;",IF(AND(E43="Originator country  (if multiple countries)",LEN(F43)-LEN(SUBSTITUTE(F43,";",""))&lt;&gt;0,ISBLANK(F43)=FALSE,LEN(F43)-LEN(SUBSTITUTE(F43,";",""))&lt;&gt;LEN(F$8)-LEN(SUBSTITUTE(F$8,";",""))),"FORMAT_;",IF(AND(E43="Originator country  (if multiple countries)",ISBLANK(F43)=FALSE,LEN(F43)-LEN(SUBSTITUTE(F43,";",""))=0),"FORMAT_;",IF(AND(E43="Originator country  (if multiple countries)",ISBLANK(F43)=TRUE,LEN(F$8)-LEN(SUBSTITUTE(F$8,";",""))&lt;&gt;0),"FORMAT_;",IF(AND(E43="Original lender country (if multiple countries)",ISBLANK(F43)=FALSE,LEN(F43)-LEN(SUBSTITUTE(F43,";",""))&lt;&gt;0,LEN(F43)-LEN(SUBSTITUTE(F43,";",""))&lt;&gt;LEN(F$14)-LEN(SUBSTITUTE(F$14,";",""))),"FORMAT_;",IF(AND(E43="Original lender country (if multiple countries)",ISBLANK(F43)=TRUE,LEN(F$14)-LEN(SUBSTITUTE(F$14,";",""))&lt;&gt;0),"FORMAT_;",IF(AND(E43="Original lender country (if multiple countries)",ISBLANK(F43)=FALSE,LEN(F43)-LEN(SUBSTITUTE(F43,";",""))=0),"FORMAT_;",IF(OR(AND(E43="Designated Entity LEI",LEN(F43)&lt;&gt;20),AND(G43="{LEI}",LEN(F43)&lt;&gt;0,LEN(F43)&lt;20),AND(G43="{ISIN}",LEN(F43)&lt;&gt;0,LEN(F43)&lt;12),AND(LEN(F43)&lt;&gt;20,E43="Retaining entity LEI",ISBLANK(F43)=FALSE),AND(E43="Instrument ISIN",ISBLANK(F43)=FALSE,LEN(F43)&gt;0,LEN(F43)&lt;11),AND(D43="M",LEFT(G43,4)="{DAT",LEN(F43)&lt;&gt;10)),"FORMAT_LEN",IF(OR(AND(F43&lt;&gt;"",LEFT(G43,4)&lt;&gt;"{TEX",ISNUMBER(SUMPRODUCT(FIND(MID(F43,ROW(INDIRECT("1:"&amp;LEN(F43))),1),W43)))=FALSE),AND(F43&lt;&gt;"",LEFT(G43,4)&lt;&gt;"{TEX",ISERROR(SUMPRODUCT(SEARCH(MID(F43,ROW(INDIRECT("1:"&amp;LEN(TRIM(F43)))),1)," "&amp;W43&amp;CHAR(10)&amp;"""")))=TRUE)),"FORMAT_CHAR",IF(LEFT(G43,4)="{TEX","TEXT","UNK")))))))))))))))))))))))))</f>
        <v>TEXT</v>
      </c>
      <c r="V43" s="126" t="b" cm="1">
        <f t="array" aca="1" ref="V43" ca="1">IF(OR(LEN(F43)&gt;P43+1),FALSE,IF(LEFT(G43,5)="{TEXT",TRUE,IF(AND(ISBLANK(F43)=FALSE,G43="{DATE_TEXT-YYYY-MM-DD}",LEN(F43)&lt;&gt;10),FALSE,IF(AND(ISBLANK(F43)=FALSE,ISNUMBER(SUMPRODUCT(SEARCH(MID(F43,ROW(INDIRECT("1:"&amp;LEN(TRIM(F43)))),1)," "&amp;W43&amp;CHAR(10)&amp;"""")))=FALSE),FALSE,TRUE))))</f>
        <v>1</v>
      </c>
      <c r="W43" s="127" t="str">
        <f>IF(G43="{Applicable/N/A}","N/Aplicable",IF(E43="Designated Entity LEI","ABCDEFGHIJKLMNOPQRSTUVWXYZ0123456789",IF(OR(G43="{ISIN}",G43="{LEI}"),";ABCDEFGHIJKLMNOPQRSTUVWXYZ0123456789",IF(G43="{Master Trust/Other}","Master TuOhe",IF(E43="Securitisation type","Privateublc",IF(LEFT(G43,4)="{CA_",Val!B$21,IF(G43="{COUNTRY_EU_LIST}"," ;abcdefghijklmnopqrstuvwxyzABCDEFGHIJKLMNOPQRSTUVWXYZ0123456789",IF(OR(G43="{NOTIFICATION ID}",G43="{SECURITISATION ID}"),Val!B$15,IF(G43="{COUNTRY_EU}"," ;abcdefghijklmnopqrstuvwxyzABCDEFGHIJKLMNOPQRSTUVWXYZ",IF(G43="{Confirmed/Unconfirmed}","ConfirmedUnc",IF(G43="{Confirmed/Unconfirmed/N/A}","Confirmed/UncNA",IF(LEFT(G43,4)="{DAT","0123456789-",IF(LEFT(G43,4)="{Y/N","YN",IF(OR(LEFT(G43,4)="{N/A",LEFT(G43,4)="{LIS",LEFT(G43,4)="{No ",LEFT(G43,4)="{SEC",LEFT(G43,4)="{Mas"),Val!B$20,IF(LEFT(G43,4)="{TEX",Val!B$21,IF(LEFT(G43,4)="{ALP",Val!B$20,IF(LEFT(G43,4)="{COU",Val!B$20)))))))))))))))))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3" s="132"/>
      <c r="Y43" s="132"/>
      <c r="Z43" s="132"/>
      <c r="AA43" s="132"/>
      <c r="AB43" s="134"/>
      <c r="AC43" s="123" t="s">
        <v>1448</v>
      </c>
      <c r="AD43" s="132"/>
      <c r="AE43" s="132"/>
      <c r="AF43" s="132"/>
      <c r="AG43" s="129" t="s">
        <v>779</v>
      </c>
      <c r="AH43" s="132"/>
      <c r="AI43" s="117"/>
      <c r="AJ43" s="132"/>
      <c r="AK43" s="75"/>
    </row>
    <row r="44" spans="1:37" s="2" customFormat="1" ht="115.2" x14ac:dyDescent="0.3">
      <c r="A44" s="15" t="s">
        <v>1192</v>
      </c>
      <c r="B44" s="16" t="s">
        <v>222</v>
      </c>
      <c r="C44" s="20" t="s">
        <v>201</v>
      </c>
      <c r="D44" s="21" t="s">
        <v>52</v>
      </c>
      <c r="E44" s="32" t="s">
        <v>1052</v>
      </c>
      <c r="F44" s="45" t="s">
        <v>108</v>
      </c>
      <c r="G44" s="110" t="s">
        <v>41</v>
      </c>
      <c r="H44" s="97" t="s">
        <v>202</v>
      </c>
      <c r="I44" s="93" t="s">
        <v>1378</v>
      </c>
      <c r="J44" s="155" t="s">
        <v>203</v>
      </c>
      <c r="K44" s="143" t="s">
        <v>1061</v>
      </c>
      <c r="L44" s="143" t="s">
        <v>205</v>
      </c>
      <c r="M44" s="143" t="s">
        <v>195</v>
      </c>
      <c r="N44" s="145" t="s">
        <v>196</v>
      </c>
      <c r="O44" s="126">
        <f t="shared" ca="1" si="1"/>
        <v>1</v>
      </c>
      <c r="P44" s="126">
        <v>1</v>
      </c>
      <c r="Q44" s="127" t="str">
        <f ca="1">IF(AND(E44="Last notification date",MONTH(TODAY())&gt;9,DAY(TODAY())&gt;9),YEAR(TODAY())&amp;"-"&amp;MONTH(TODAY())&amp;"-"&amp;DAY(TODAY()),IF(AND(E44="Last notification date",MONTH(TODAY())&lt;9,DAY(TODAY())&lt;10),YEAR(TODAY())&amp;"-0"&amp;MONTH(TODAY())&amp;"-0"&amp;DAY(TODAY()),IF(AND(E44="Last notification date",MONTH(TODAY())&gt;9,DAY(TODAY())&lt;10),YEAR(TODAY())&amp;"-"&amp;MONTH(TODAY())&amp;"-0"&amp;DAY(TODAY()),IF(AND(E44="Last notification date",MONTH(TODAY())&lt;10,DAY(TODAY())&gt;9),YEAR(TODAY())&amp;"-0"&amp;MONTH(TODAY())&amp;"-"&amp;DAY(TODAY()),IF(LEFT(G44,4)="{SEC","SEC ID",IF(LEFT(G44,4)="{DAT","DATE",IF(LEFT(G44,4)="{TEX",Val!B$21,IF(LEFT(G44,4)="{ALP",Val!B$20,IF(LEFT(G44,4)="{COU",Val!B$20,IF(OR(LEFT(G44,4)="{ISI",LEFT(G44,4)="{LEI"),Val!B$17,IF(OR(LEFT(G44,4)="{CA_",LEFT(G44,4)="{Mas",LEFT(G44,4)="{Y/N",LEFT(G44,4)="{No ",LEFT(G44,4)="{N/A",LEFT(G44,4)="{Con",LEFT(G44,4)="{LIS"),"LIST","")))))))))))</f>
        <v>LIST</v>
      </c>
      <c r="R44" s="126">
        <f t="shared" si="2"/>
        <v>1</v>
      </c>
      <c r="S44" s="128"/>
      <c r="T44" s="126" t="str">
        <f t="shared" si="4"/>
        <v>UNK</v>
      </c>
      <c r="U44" s="126" t="str" cm="1">
        <f t="array" aca="1" ref="U44" ca="1">IF(AND(E44="Payment exemption explanation",ISBLANK(F44)=FALSE,F$77="Confirmed"),"FORMAT",IF(AND(E44="Historical Default and Loss Performance Data location",F$3="Public",ISBLANK(F44)=TRUE),"FORMAT",IF(AND(E43="Subject to severe clawback",F43="Y",ISBLANK(F44)=TRUE),"FORMAT",IF(AND(E43="Subject to severe clawback",F43="N",ISBLANK(F44)=FALSE),"FORMAT",IF(AND(OR(E44="Credit granting criteria supervision comment",E44="Credit granting criteria compliance comment"),ISBLANK(F44)=FALSE,OR(AND(F$34="N",E439="Originator (or original lender) is not a Credit institution"),AND(F$37="N",E$37="Originator (or original lender) is not a Credit institution"))),"FORMAT_S17",IF(AND(C44="STSS60",E44="Location of Liability cash flow model",ISBLANK(F44)=TRUE,F$3="Public"),"FORMAT_S60",IF(AND(C44="STSS58",E44="Historical Default and Loss Performance Data location",ISBLANK(F44)=TRUE,F$3="Public"),"FORMAT_S37",IF(AND(E44="Sponsor LEI",ISBLANK(F44)=TRUE,ISBLANK(F$8)=TRUE),"FORMAT_LEI",IF(AND(E44="Originator LEI",ISBLANK(F44)=TRUE,ISBLANK(F$11)=TRUE),"FORMAT_LEI",IF(OR(T44="EMPTY",P44+1&lt;LEN(F44),AND(G43="{Confirmed/Unconfirmed/N/A}",S44="N/A",F43="N/A",F44&lt;&gt;"")),"FORMAT",IF(OR(AND(E44="Non-ABCP securitisation unique identifier",MID(F44,21,1)&lt;&gt;"N"),AND(E44="ABCP transaction unique identifier",MID(F44,21,1)&lt;&gt;"T"),AND(E44="ABCP programme unique identifier",MID(F44,21,1)&lt;&gt;"P")),"FORMAT_SEC_ID",IF(AND(E44="Underlying exposures classification",F44&lt;&gt;"residential mortgages",F44&lt;&gt;"commercial mortgages",F44&lt;&gt;"credit facilities provided to individuals for personal, family or household consumption purposes",F44&lt;&gt;"credit facilities, including loans and leases, provided to any type of enterprise or corporation",F44&lt;&gt;"auto loans/leases",F44&lt;&gt;"credit-card receivables",F44&lt;&gt;"trade receivables",F44&lt;&gt;"others"),"FORMAT_LIST",IF(AND(E44="Instrument code",LEN(F44)-LEN(SUBSTITUTE(F44,";",""))&lt;&gt;LEN(F43)-LEN(SUBSTITUTE(F43,";",""))),"FORMAT_;",IF(AND(E44="Sponsor country (if multiple countries)",LEN(F44)-LEN(SUBSTITUTE(F44,";",""))&lt;&gt;LEN(F$11)-LEN(SUBSTITUTE(F$11,";",""))),"FORMAT_;",IF(AND(E44="Sponsor country (if multiple countries)",ISBLANK(F44)=FALSE,LEN(F44)-LEN(SUBSTITUTE(F44,";",""))=0),"FORMAT_;",IF(AND(E44="Sponsor country (if multiple countries)",ISBLANK(F44)=TRUE,LEN(F$11)-LEN(SUBSTITUTE(F$11,";",""))&lt;&gt;0),"FORMAT_;",IF(AND(E44="Originator country  (if multiple countries)",LEN(F44)-LEN(SUBSTITUTE(F44,";",""))&lt;&gt;0,ISBLANK(F44)=FALSE,LEN(F44)-LEN(SUBSTITUTE(F44,";",""))&lt;&gt;LEN(F$8)-LEN(SUBSTITUTE(F$8,";",""))),"FORMAT_;",IF(AND(E44="Originator country  (if multiple countries)",ISBLANK(F44)=FALSE,LEN(F44)-LEN(SUBSTITUTE(F44,";",""))=0),"FORMAT_;",IF(AND(E44="Originator country  (if multiple countries)",ISBLANK(F44)=TRUE,LEN(F$8)-LEN(SUBSTITUTE(F$8,";",""))&lt;&gt;0),"FORMAT_;",IF(AND(E44="Original lender country (if multiple countries)",ISBLANK(F44)=FALSE,LEN(F44)-LEN(SUBSTITUTE(F44,";",""))&lt;&gt;0,LEN(F44)-LEN(SUBSTITUTE(F44,";",""))&lt;&gt;LEN(F$14)-LEN(SUBSTITUTE(F$14,";",""))),"FORMAT_;",IF(AND(E44="Original lender country (if multiple countries)",ISBLANK(F44)=TRUE,LEN(F$14)-LEN(SUBSTITUTE(F$14,";",""))&lt;&gt;0),"FORMAT_;",IF(AND(E44="Original lender country (if multiple countries)",ISBLANK(F44)=FALSE,LEN(F44)-LEN(SUBSTITUTE(F44,";",""))=0),"FORMAT_;",IF(OR(AND(E44="Designated Entity LEI",LEN(F44)&lt;&gt;20),AND(G44="{LEI}",LEN(F44)&lt;&gt;0,LEN(F44)&lt;20),AND(G44="{ISIN}",LEN(F44)&lt;&gt;0,LEN(F44)&lt;12),AND(LEN(F44)&lt;&gt;20,E44="Retaining entity LEI",ISBLANK(F44)=FALSE),AND(E44="Instrument ISIN",ISBLANK(F44)=FALSE,LEN(F44)&gt;0,LEN(F44)&lt;11),AND(D44="M",LEFT(G44,4)="{DAT",LEN(F44)&lt;&gt;10)),"FORMAT_LEN",IF(OR(AND(F44&lt;&gt;"",LEFT(G44,4)&lt;&gt;"{TEX",ISNUMBER(SUMPRODUCT(FIND(MID(F44,ROW(INDIRECT("1:"&amp;LEN(F44))),1),W44)))=FALSE),AND(F44&lt;&gt;"",LEFT(G44,4)&lt;&gt;"{TEX",ISERROR(SUMPRODUCT(SEARCH(MID(F44,ROW(INDIRECT("1:"&amp;LEN(TRIM(F44)))),1)," "&amp;W44&amp;CHAR(10)&amp;"""")))=TRUE)),"FORMAT_CHAR",IF(LEFT(G44,4)="{TEX","TEXT","UNK")))))))))))))))))))))))))</f>
        <v>UNK</v>
      </c>
      <c r="V44" s="126" t="b" cm="1">
        <f t="array" aca="1" ref="V44" ca="1">IF(OR(LEN(F44)&gt;P44+1),FALSE,IF(LEFT(G44,5)="{TEXT",TRUE,IF(AND(ISBLANK(F44)=FALSE,G44="{DATE_TEXT-YYYY-MM-DD}",LEN(F44)&lt;&gt;10),FALSE,IF(AND(ISBLANK(F44)=FALSE,ISNUMBER(SUMPRODUCT(SEARCH(MID(F44,ROW(INDIRECT("1:"&amp;LEN(TRIM(F44)))),1)," "&amp;W44&amp;CHAR(10)&amp;"""")))=FALSE),FALSE,TRUE))))</f>
        <v>1</v>
      </c>
      <c r="W44" s="127" t="str">
        <f>IF(G44="{Applicable/N/A}","N/Aplicable",IF(E44="Designated Entity LEI","ABCDEFGHIJKLMNOPQRSTUVWXYZ0123456789",IF(OR(G44="{ISIN}",G44="{LEI}"),";ABCDEFGHIJKLMNOPQRSTUVWXYZ0123456789",IF(G44="{Master Trust/Other}","Master TuOhe",IF(E44="Securitisation type","Privateublc",IF(LEFT(G44,4)="{CA_",Val!B$21,IF(G44="{COUNTRY_EU_LIST}"," ;abcdefghijklmnopqrstuvwxyzABCDEFGHIJKLMNOPQRSTUVWXYZ0123456789",IF(OR(G44="{NOTIFICATION ID}",G44="{SECURITISATION ID}"),Val!B$15,IF(G44="{COUNTRY_EU}"," ;abcdefghijklmnopqrstuvwxyzABCDEFGHIJKLMNOPQRSTUVWXYZ",IF(G44="{Confirmed/Unconfirmed}","ConfirmedUnc",IF(G44="{Confirmed/Unconfirmed/N/A}","Confirmed/UncNA",IF(LEFT(G44,4)="{DAT","0123456789-",IF(LEFT(G44,4)="{Y/N","YN",IF(OR(LEFT(G44,4)="{N/A",LEFT(G44,4)="{LIS",LEFT(G44,4)="{No ",LEFT(G44,4)="{SEC",LEFT(G44,4)="{Mas"),Val!B$20,IF(LEFT(G44,4)="{TEX",Val!B$21,IF(LEFT(G44,4)="{ALP",Val!B$20,IF(LEFT(G44,4)="{COU",Val!B$20)))))))))))))))))</f>
        <v>YN</v>
      </c>
      <c r="X44" s="132"/>
      <c r="Y44" s="132"/>
      <c r="Z44" s="132"/>
      <c r="AA44" s="132"/>
      <c r="AB44" s="134"/>
      <c r="AC44" s="123" t="s">
        <v>1447</v>
      </c>
      <c r="AD44" s="132"/>
      <c r="AE44" s="132"/>
      <c r="AF44" s="132"/>
      <c r="AG44" s="129" t="s">
        <v>773</v>
      </c>
      <c r="AH44" s="132"/>
      <c r="AI44" s="117"/>
      <c r="AJ44" s="132"/>
      <c r="AK44" s="75"/>
    </row>
    <row r="45" spans="1:37" s="2" customFormat="1" ht="142.5" customHeight="1" x14ac:dyDescent="0.3">
      <c r="A45" s="15" t="s">
        <v>1193</v>
      </c>
      <c r="B45" s="16" t="s">
        <v>224</v>
      </c>
      <c r="C45" s="17" t="s">
        <v>201</v>
      </c>
      <c r="D45" s="18" t="s">
        <v>62</v>
      </c>
      <c r="E45" s="23" t="s">
        <v>207</v>
      </c>
      <c r="F45" s="61"/>
      <c r="G45" s="108" t="s">
        <v>199</v>
      </c>
      <c r="H45" s="98" t="s">
        <v>1063</v>
      </c>
      <c r="I45" s="88" t="s">
        <v>1451</v>
      </c>
      <c r="J45" s="159" t="s">
        <v>203</v>
      </c>
      <c r="K45" s="144" t="s">
        <v>204</v>
      </c>
      <c r="L45" s="144" t="s">
        <v>205</v>
      </c>
      <c r="M45" s="144" t="s">
        <v>195</v>
      </c>
      <c r="N45" s="146" t="s">
        <v>196</v>
      </c>
      <c r="O45" s="126">
        <f t="shared" ca="1" si="1"/>
        <v>1</v>
      </c>
      <c r="P45" s="126">
        <v>10000</v>
      </c>
      <c r="Q45" s="127" t="str">
        <f ca="1">IF(AND(E45="Last notification date",MONTH(TODAY())&gt;9,DAY(TODAY())&gt;9),YEAR(TODAY())&amp;"-"&amp;MONTH(TODAY())&amp;"-"&amp;DAY(TODAY()),IF(AND(E45="Last notification date",MONTH(TODAY())&lt;9,DAY(TODAY())&lt;10),YEAR(TODAY())&amp;"-0"&amp;MONTH(TODAY())&amp;"-0"&amp;DAY(TODAY()),IF(AND(E45="Last notification date",MONTH(TODAY())&gt;9,DAY(TODAY())&lt;10),YEAR(TODAY())&amp;"-"&amp;MONTH(TODAY())&amp;"-0"&amp;DAY(TODAY()),IF(AND(E45="Last notification date",MONTH(TODAY())&lt;10,DAY(TODAY())&gt;9),YEAR(TODAY())&amp;"-0"&amp;MONTH(TODAY())&amp;"-"&amp;DAY(TODAY()),IF(LEFT(G45,4)="{SEC","SEC ID",IF(LEFT(G45,4)="{DAT","DATE",IF(LEFT(G45,4)="{TEX",Val!B$21,IF(LEFT(G45,4)="{ALP",Val!B$20,IF(LEFT(G45,4)="{COU",Val!B$20,IF(OR(LEFT(G45,4)="{ISI",LEFT(G45,4)="{LEI"),Val!B$17,IF(OR(LEFT(G45,4)="{CA_",LEFT(G45,4)="{Mas",LEFT(G45,4)="{Y/N",LEFT(G45,4)="{No ",LEFT(G45,4)="{N/A",LEFT(G45,4)="{Con",LEFT(G45,4)="{LIS"),"LIST","")))))))))))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5" s="126">
        <f t="shared" si="2"/>
        <v>0</v>
      </c>
      <c r="S45" s="128" t="s">
        <v>49</v>
      </c>
      <c r="T45" s="126" t="str">
        <f t="shared" si="4"/>
        <v>BLANK</v>
      </c>
      <c r="U45" s="126" t="str" cm="1">
        <f t="array" aca="1" ref="U45" ca="1">IF(AND(E45="Payment exemption explanation",ISBLANK(F45)=FALSE,F$77="Confirmed"),"FORMAT",IF(AND(E45="Historical Default and Loss Performance Data location",F$3="Public",ISBLANK(F45)=TRUE),"FORMAT",IF(AND(E44="Subject to severe clawback",F44="Y",ISBLANK(F45)=TRUE),"FORMAT",IF(AND(E44="Subject to severe clawback",F44="N",ISBLANK(F45)=FALSE),"FORMAT",IF(AND(OR(E45="Credit granting criteria supervision comment",E45="Credit granting criteria compliance comment"),ISBLANK(F45)=FALSE,OR(AND(F$34="N",E440="Originator (or original lender) is not a Credit institution"),AND(F$37="N",E$37="Originator (or original lender) is not a Credit institution"))),"FORMAT_S17",IF(AND(C45="STSS60",E45="Location of Liability cash flow model",ISBLANK(F45)=TRUE,F$3="Public"),"FORMAT_S60",IF(AND(C45="STSS58",E45="Historical Default and Loss Performance Data location",ISBLANK(F45)=TRUE,F$3="Public"),"FORMAT_S37",IF(AND(E45="Sponsor LEI",ISBLANK(F45)=TRUE,ISBLANK(F$8)=TRUE),"FORMAT_LEI",IF(AND(E45="Originator LEI",ISBLANK(F45)=TRUE,ISBLANK(F$11)=TRUE),"FORMAT_LEI",IF(OR(T45="EMPTY",P45+1&lt;LEN(F45),AND(G44="{Confirmed/Unconfirmed/N/A}",S45="N/A",F44="N/A",F45&lt;&gt;"")),"FORMAT",IF(OR(AND(E45="Non-ABCP securitisation unique identifier",MID(F45,21,1)&lt;&gt;"N"),AND(E45="ABCP transaction unique identifier",MID(F45,21,1)&lt;&gt;"T"),AND(E45="ABCP programme unique identifier",MID(F45,21,1)&lt;&gt;"P")),"FORMAT_SEC_ID",IF(AND(E45="Underlying exposures classification",F45&lt;&gt;"residential mortgages",F45&lt;&gt;"commercial mortgages",F45&lt;&gt;"credit facilities provided to individuals for personal, family or household consumption purposes",F45&lt;&gt;"credit facilities, including loans and leases, provided to any type of enterprise or corporation",F45&lt;&gt;"auto loans/leases",F45&lt;&gt;"credit-card receivables",F45&lt;&gt;"trade receivables",F45&lt;&gt;"others"),"FORMAT_LIST",IF(AND(E45="Instrument code",LEN(F45)-LEN(SUBSTITUTE(F45,";",""))&lt;&gt;LEN(F44)-LEN(SUBSTITUTE(F44,";",""))),"FORMAT_;",IF(AND(E45="Sponsor country (if multiple countries)",LEN(F45)-LEN(SUBSTITUTE(F45,";",""))&lt;&gt;LEN(F$11)-LEN(SUBSTITUTE(F$11,";",""))),"FORMAT_;",IF(AND(E45="Sponsor country (if multiple countries)",ISBLANK(F45)=FALSE,LEN(F45)-LEN(SUBSTITUTE(F45,";",""))=0),"FORMAT_;",IF(AND(E45="Sponsor country (if multiple countries)",ISBLANK(F45)=TRUE,LEN(F$11)-LEN(SUBSTITUTE(F$11,";",""))&lt;&gt;0),"FORMAT_;",IF(AND(E45="Originator country  (if multiple countries)",LEN(F45)-LEN(SUBSTITUTE(F45,";",""))&lt;&gt;0,ISBLANK(F45)=FALSE,LEN(F45)-LEN(SUBSTITUTE(F45,";",""))&lt;&gt;LEN(F$8)-LEN(SUBSTITUTE(F$8,";",""))),"FORMAT_;",IF(AND(E45="Originator country  (if multiple countries)",ISBLANK(F45)=FALSE,LEN(F45)-LEN(SUBSTITUTE(F45,";",""))=0),"FORMAT_;",IF(AND(E45="Originator country  (if multiple countries)",ISBLANK(F45)=TRUE,LEN(F$8)-LEN(SUBSTITUTE(F$8,";",""))&lt;&gt;0),"FORMAT_;",IF(AND(E45="Original lender country (if multiple countries)",ISBLANK(F45)=FALSE,LEN(F45)-LEN(SUBSTITUTE(F45,";",""))&lt;&gt;0,LEN(F45)-LEN(SUBSTITUTE(F45,";",""))&lt;&gt;LEN(F$14)-LEN(SUBSTITUTE(F$14,";",""))),"FORMAT_;",IF(AND(E45="Original lender country (if multiple countries)",ISBLANK(F45)=TRUE,LEN(F$14)-LEN(SUBSTITUTE(F$14,";",""))&lt;&gt;0),"FORMAT_;",IF(AND(E45="Original lender country (if multiple countries)",ISBLANK(F45)=FALSE,LEN(F45)-LEN(SUBSTITUTE(F45,";",""))=0),"FORMAT_;",IF(OR(AND(E45="Designated Entity LEI",LEN(F45)&lt;&gt;20),AND(G45="{LEI}",LEN(F45)&lt;&gt;0,LEN(F45)&lt;20),AND(G45="{ISIN}",LEN(F45)&lt;&gt;0,LEN(F45)&lt;12),AND(LEN(F45)&lt;&gt;20,E45="Retaining entity LEI",ISBLANK(F45)=FALSE),AND(E45="Instrument ISIN",ISBLANK(F45)=FALSE,LEN(F45)&gt;0,LEN(F45)&lt;11),AND(D45="M",LEFT(G45,4)="{DAT",LEN(F45)&lt;&gt;10)),"FORMAT_LEN",IF(OR(AND(F45&lt;&gt;"",LEFT(G45,4)&lt;&gt;"{TEX",ISNUMBER(SUMPRODUCT(FIND(MID(F45,ROW(INDIRECT("1:"&amp;LEN(F45))),1),W45)))=FALSE),AND(F45&lt;&gt;"",LEFT(G45,4)&lt;&gt;"{TEX",ISERROR(SUMPRODUCT(SEARCH(MID(F45,ROW(INDIRECT("1:"&amp;LEN(TRIM(F45)))),1)," "&amp;W45&amp;CHAR(10)&amp;"""")))=TRUE)),"FORMAT_CHAR",IF(LEFT(G45,4)="{TEX","TEXT","UNK")))))))))))))))))))))))))</f>
        <v>TEXT</v>
      </c>
      <c r="V45" s="126" t="b" cm="1">
        <f t="array" aca="1" ref="V45" ca="1">IF(OR(LEN(F45)&gt;P45+1),FALSE,IF(LEFT(G45,5)="{TEXT",TRUE,IF(AND(ISBLANK(F45)=FALSE,G45="{DATE_TEXT-YYYY-MM-DD}",LEN(F45)&lt;&gt;10),FALSE,IF(AND(ISBLANK(F45)=FALSE,ISNUMBER(SUMPRODUCT(SEARCH(MID(F45,ROW(INDIRECT("1:"&amp;LEN(TRIM(F45)))),1)," "&amp;W45&amp;CHAR(10)&amp;"""")))=FALSE),FALSE,TRUE))))</f>
        <v>1</v>
      </c>
      <c r="W45" s="127" t="str">
        <f>IF(G45="{Applicable/N/A}","N/Aplicable",IF(E45="Designated Entity LEI","ABCDEFGHIJKLMNOPQRSTUVWXYZ0123456789",IF(OR(G45="{ISIN}",G45="{LEI}"),";ABCDEFGHIJKLMNOPQRSTUVWXYZ0123456789",IF(G45="{Master Trust/Other}","Master TuOhe",IF(E45="Securitisation type","Privateublc",IF(LEFT(G45,4)="{CA_",Val!B$21,IF(G45="{COUNTRY_EU_LIST}"," ;abcdefghijklmnopqrstuvwxyzABCDEFGHIJKLMNOPQRSTUVWXYZ0123456789",IF(OR(G45="{NOTIFICATION ID}",G45="{SECURITISATION ID}"),Val!B$15,IF(G45="{COUNTRY_EU}"," ;abcdefghijklmnopqrstuvwxyzABCDEFGHIJKLMNOPQRSTUVWXYZ",IF(G45="{Confirmed/Unconfirmed}","ConfirmedUnc",IF(G45="{Confirmed/Unconfirmed/N/A}","Confirmed/UncNA",IF(LEFT(G45,4)="{DAT","0123456789-",IF(LEFT(G45,4)="{Y/N","YN",IF(OR(LEFT(G45,4)="{N/A",LEFT(G45,4)="{LIS",LEFT(G45,4)="{No ",LEFT(G45,4)="{SEC",LEFT(G45,4)="{Mas"),Val!B$20,IF(LEFT(G45,4)="{TEX",Val!B$21,IF(LEFT(G45,4)="{ALP",Val!B$20,IF(LEFT(G45,4)="{COU",Val!B$20)))))))))))))))))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5" s="132"/>
      <c r="Y45" s="132"/>
      <c r="Z45" s="132"/>
      <c r="AA45" s="132"/>
      <c r="AB45" s="134"/>
      <c r="AC45" s="134"/>
      <c r="AD45" s="132"/>
      <c r="AE45" s="132"/>
      <c r="AF45" s="132"/>
      <c r="AG45" s="129" t="s">
        <v>786</v>
      </c>
      <c r="AH45" s="132"/>
      <c r="AI45" s="117"/>
      <c r="AJ45" s="132"/>
      <c r="AK45" s="75"/>
    </row>
    <row r="46" spans="1:37" s="2" customFormat="1" ht="100.8" x14ac:dyDescent="0.3">
      <c r="A46" s="15" t="s">
        <v>1194</v>
      </c>
      <c r="B46" s="16" t="s">
        <v>226</v>
      </c>
      <c r="C46" s="20" t="s">
        <v>209</v>
      </c>
      <c r="D46" s="21" t="s">
        <v>52</v>
      </c>
      <c r="E46" s="22" t="s">
        <v>210</v>
      </c>
      <c r="F46" s="45" t="s">
        <v>49</v>
      </c>
      <c r="G46" s="60" t="s">
        <v>176</v>
      </c>
      <c r="H46" s="153" t="s">
        <v>1064</v>
      </c>
      <c r="I46" s="93" t="s">
        <v>1370</v>
      </c>
      <c r="J46" s="155" t="s">
        <v>211</v>
      </c>
      <c r="K46" s="143" t="s">
        <v>1062</v>
      </c>
      <c r="L46" s="143" t="s">
        <v>213</v>
      </c>
      <c r="M46" s="143" t="s">
        <v>171</v>
      </c>
      <c r="N46" s="145" t="s">
        <v>196</v>
      </c>
      <c r="O46" s="126">
        <f t="shared" ca="1" si="1"/>
        <v>1</v>
      </c>
      <c r="P46" s="126">
        <v>12</v>
      </c>
      <c r="Q46" s="127" t="str">
        <f ca="1">IF(AND(E46="Last notification date",MONTH(TODAY())&gt;9,DAY(TODAY())&gt;9),YEAR(TODAY())&amp;"-"&amp;MONTH(TODAY())&amp;"-"&amp;DAY(TODAY()),IF(AND(E46="Last notification date",MONTH(TODAY())&lt;9,DAY(TODAY())&lt;10),YEAR(TODAY())&amp;"-0"&amp;MONTH(TODAY())&amp;"-0"&amp;DAY(TODAY()),IF(AND(E46="Last notification date",MONTH(TODAY())&gt;9,DAY(TODAY())&lt;10),YEAR(TODAY())&amp;"-"&amp;MONTH(TODAY())&amp;"-0"&amp;DAY(TODAY()),IF(AND(E46="Last notification date",MONTH(TODAY())&lt;10,DAY(TODAY())&gt;9),YEAR(TODAY())&amp;"-0"&amp;MONTH(TODAY())&amp;"-"&amp;DAY(TODAY()),IF(LEFT(G46,4)="{SEC","SEC ID",IF(LEFT(G46,4)="{DAT","DATE",IF(LEFT(G46,4)="{TEX",Val!B$21,IF(LEFT(G46,4)="{ALP",Val!B$20,IF(LEFT(G46,4)="{COU",Val!B$20,IF(OR(LEFT(G46,4)="{ISI",LEFT(G46,4)="{LEI"),Val!B$17,IF(OR(LEFT(G46,4)="{CA_",LEFT(G46,4)="{Mas",LEFT(G46,4)="{Y/N",LEFT(G46,4)="{No ",LEFT(G46,4)="{N/A",LEFT(G46,4)="{Con",LEFT(G46,4)="{LIS"),"LIST","")))))))))))</f>
        <v>LIST</v>
      </c>
      <c r="R46" s="126">
        <f t="shared" si="2"/>
        <v>3</v>
      </c>
      <c r="S46" s="128"/>
      <c r="T46" s="126" t="str">
        <f t="shared" si="4"/>
        <v>UNK</v>
      </c>
      <c r="U46" s="126" t="str" cm="1">
        <f t="array" aca="1" ref="U46" ca="1">IF(AND(E46="Payment exemption explanation",ISBLANK(F46)=FALSE,F$77="Confirmed"),"FORMAT",IF(AND(E46="Historical Default and Loss Performance Data location",F$3="Public",ISBLANK(F46)=TRUE),"FORMAT",IF(AND(E45="Subject to severe clawback",F45="Y",ISBLANK(F46)=TRUE),"FORMAT",IF(AND(E45="Subject to severe clawback",F45="N",ISBLANK(F46)=FALSE),"FORMAT",IF(AND(OR(E46="Credit granting criteria supervision comment",E46="Credit granting criteria compliance comment"),ISBLANK(F46)=FALSE,OR(AND(F$34="N",E441="Originator (or original lender) is not a Credit institution"),AND(F$37="N",E$37="Originator (or original lender) is not a Credit institution"))),"FORMAT_S17",IF(AND(C46="STSS60",E46="Location of Liability cash flow model",ISBLANK(F46)=TRUE,F$3="Public"),"FORMAT_S60",IF(AND(C46="STSS58",E46="Historical Default and Loss Performance Data location",ISBLANK(F46)=TRUE,F$3="Public"),"FORMAT_S37",IF(AND(E46="Sponsor LEI",ISBLANK(F46)=TRUE,ISBLANK(F$8)=TRUE),"FORMAT_LEI",IF(AND(E46="Originator LEI",ISBLANK(F46)=TRUE,ISBLANK(F$11)=TRUE),"FORMAT_LEI",IF(OR(T46="EMPTY",P46+1&lt;LEN(F46),AND(G45="{Confirmed/Unconfirmed/N/A}",S46="N/A",F45="N/A",F46&lt;&gt;"")),"FORMAT",IF(OR(AND(E46="Non-ABCP securitisation unique identifier",MID(F46,21,1)&lt;&gt;"N"),AND(E46="ABCP transaction unique identifier",MID(F46,21,1)&lt;&gt;"T"),AND(E46="ABCP programme unique identifier",MID(F46,21,1)&lt;&gt;"P")),"FORMAT_SEC_ID",IF(AND(E46="Underlying exposures classification",F46&lt;&gt;"residential mortgages",F46&lt;&gt;"commercial mortgages",F46&lt;&gt;"credit facilities provided to individuals for personal, family or household consumption purposes",F46&lt;&gt;"credit facilities, including loans and leases, provided to any type of enterprise or corporation",F46&lt;&gt;"auto loans/leases",F46&lt;&gt;"credit-card receivables",F46&lt;&gt;"trade receivables",F46&lt;&gt;"others"),"FORMAT_LIST",IF(AND(E46="Instrument code",LEN(F46)-LEN(SUBSTITUTE(F46,";",""))&lt;&gt;LEN(F45)-LEN(SUBSTITUTE(F45,";",""))),"FORMAT_;",IF(AND(E46="Sponsor country (if multiple countries)",LEN(F46)-LEN(SUBSTITUTE(F46,";",""))&lt;&gt;LEN(F$11)-LEN(SUBSTITUTE(F$11,";",""))),"FORMAT_;",IF(AND(E46="Sponsor country (if multiple countries)",ISBLANK(F46)=FALSE,LEN(F46)-LEN(SUBSTITUTE(F46,";",""))=0),"FORMAT_;",IF(AND(E46="Sponsor country (if multiple countries)",ISBLANK(F46)=TRUE,LEN(F$11)-LEN(SUBSTITUTE(F$11,";",""))&lt;&gt;0),"FORMAT_;",IF(AND(E46="Originator country  (if multiple countries)",LEN(F46)-LEN(SUBSTITUTE(F46,";",""))&lt;&gt;0,ISBLANK(F46)=FALSE,LEN(F46)-LEN(SUBSTITUTE(F46,";",""))&lt;&gt;LEN(F$8)-LEN(SUBSTITUTE(F$8,";",""))),"FORMAT_;",IF(AND(E46="Originator country  (if multiple countries)",ISBLANK(F46)=FALSE,LEN(F46)-LEN(SUBSTITUTE(F46,";",""))=0),"FORMAT_;",IF(AND(E46="Originator country  (if multiple countries)",ISBLANK(F46)=TRUE,LEN(F$8)-LEN(SUBSTITUTE(F$8,";",""))&lt;&gt;0),"FORMAT_;",IF(AND(E46="Original lender country (if multiple countries)",ISBLANK(F46)=FALSE,LEN(F46)-LEN(SUBSTITUTE(F46,";",""))&lt;&gt;0,LEN(F46)-LEN(SUBSTITUTE(F46,";",""))&lt;&gt;LEN(F$14)-LEN(SUBSTITUTE(F$14,";",""))),"FORMAT_;",IF(AND(E46="Original lender country (if multiple countries)",ISBLANK(F46)=TRUE,LEN(F$14)-LEN(SUBSTITUTE(F$14,";",""))&lt;&gt;0),"FORMAT_;",IF(AND(E46="Original lender country (if multiple countries)",ISBLANK(F46)=FALSE,LEN(F46)-LEN(SUBSTITUTE(F46,";",""))=0),"FORMAT_;",IF(OR(AND(E46="Designated Entity LEI",LEN(F46)&lt;&gt;20),AND(G46="{LEI}",LEN(F46)&lt;&gt;0,LEN(F46)&lt;20),AND(G46="{ISIN}",LEN(F46)&lt;&gt;0,LEN(F46)&lt;12),AND(LEN(F46)&lt;&gt;20,E46="Retaining entity LEI",ISBLANK(F46)=FALSE),AND(E46="Instrument ISIN",ISBLANK(F46)=FALSE,LEN(F46)&gt;0,LEN(F46)&lt;11),AND(D46="M",LEFT(G46,4)="{DAT",LEN(F46)&lt;&gt;10)),"FORMAT_LEN",IF(OR(AND(F46&lt;&gt;"",LEFT(G46,4)&lt;&gt;"{TEX",ISNUMBER(SUMPRODUCT(FIND(MID(F46,ROW(INDIRECT("1:"&amp;LEN(F46))),1),W46)))=FALSE),AND(F46&lt;&gt;"",LEFT(G46,4)&lt;&gt;"{TEX",ISERROR(SUMPRODUCT(SEARCH(MID(F46,ROW(INDIRECT("1:"&amp;LEN(TRIM(F46)))),1)," "&amp;W46&amp;CHAR(10)&amp;"""")))=TRUE)),"FORMAT_CHAR",IF(LEFT(G46,4)="{TEX","TEXT","UNK")))))))))))))))))))))))))</f>
        <v>UNK</v>
      </c>
      <c r="V46" s="126" t="b" cm="1">
        <f t="array" aca="1" ref="V46" ca="1">IF(OR(LEN(F46)&gt;P46+1),FALSE,IF(LEFT(G46,5)="{TEXT",TRUE,IF(AND(ISBLANK(F46)=FALSE,G46="{DATE_TEXT-YYYY-MM-DD}",LEN(F46)&lt;&gt;10),FALSE,IF(AND(ISBLANK(F46)=FALSE,ISNUMBER(SUMPRODUCT(SEARCH(MID(F46,ROW(INDIRECT("1:"&amp;LEN(TRIM(F46)))),1)," "&amp;W46&amp;CHAR(10)&amp;"""")))=FALSE),FALSE,TRUE))))</f>
        <v>1</v>
      </c>
      <c r="W46" s="127" t="str">
        <f>IF(G46="{Applicable/N/A}","N/Aplicable",IF(E46="Designated Entity LEI","ABCDEFGHIJKLMNOPQRSTUVWXYZ0123456789",IF(OR(G46="{ISIN}",G46="{LEI}"),";ABCDEFGHIJKLMNOPQRSTUVWXYZ0123456789",IF(G46="{Master Trust/Other}","Master TuOhe",IF(E46="Securitisation type","Privateublc",IF(LEFT(G46,4)="{CA_",Val!B$21,IF(G46="{COUNTRY_EU_LIST}"," ;abcdefghijklmnopqrstuvwxyzABCDEFGHIJKLMNOPQRSTUVWXYZ0123456789",IF(OR(G46="{NOTIFICATION ID}",G46="{SECURITISATION ID}"),Val!B$15,IF(G46="{COUNTRY_EU}"," ;abcdefghijklmnopqrstuvwxyzABCDEFGHIJKLMNOPQRSTUVWXYZ",IF(G46="{Confirmed/Unconfirmed}","ConfirmedUnc",IF(G46="{Confirmed/Unconfirmed/N/A}","Confirmed/UncNA",IF(LEFT(G46,4)="{DAT","0123456789-",IF(LEFT(G46,4)="{Y/N","YN",IF(OR(LEFT(G46,4)="{N/A",LEFT(G46,4)="{LIS",LEFT(G46,4)="{No ",LEFT(G46,4)="{SEC",LEFT(G46,4)="{Mas"),Val!B$20,IF(LEFT(G46,4)="{TEX",Val!B$21,IF(LEFT(G46,4)="{ALP",Val!B$20,IF(LEFT(G46,4)="{COU",Val!B$20)))))))))))))))))</f>
        <v>Confirmed/UncNA</v>
      </c>
      <c r="X46" s="132"/>
      <c r="Y46" s="132"/>
      <c r="Z46" s="132"/>
      <c r="AA46" s="132"/>
      <c r="AB46" s="134"/>
      <c r="AC46" s="134"/>
      <c r="AD46" s="132"/>
      <c r="AE46" s="132"/>
      <c r="AF46" s="132"/>
      <c r="AG46" s="129" t="s">
        <v>784</v>
      </c>
      <c r="AH46" s="132"/>
      <c r="AI46" s="117"/>
      <c r="AJ46" s="132"/>
      <c r="AK46" s="75"/>
    </row>
    <row r="47" spans="1:37" s="2" customFormat="1" ht="100.8" x14ac:dyDescent="0.3">
      <c r="A47" s="15" t="s">
        <v>1195</v>
      </c>
      <c r="B47" s="16" t="s">
        <v>233</v>
      </c>
      <c r="C47" s="30" t="s">
        <v>209</v>
      </c>
      <c r="D47" s="31" t="s">
        <v>46</v>
      </c>
      <c r="E47" s="26" t="s">
        <v>215</v>
      </c>
      <c r="F47" s="63"/>
      <c r="G47" s="109" t="s">
        <v>114</v>
      </c>
      <c r="H47" s="162"/>
      <c r="I47" s="88" t="s">
        <v>1329</v>
      </c>
      <c r="J47" s="159" t="s">
        <v>211</v>
      </c>
      <c r="K47" s="144" t="s">
        <v>212</v>
      </c>
      <c r="L47" s="144" t="s">
        <v>213</v>
      </c>
      <c r="M47" s="144" t="s">
        <v>171</v>
      </c>
      <c r="N47" s="146" t="s">
        <v>196</v>
      </c>
      <c r="O47" s="126">
        <f t="shared" ca="1" si="1"/>
        <v>1</v>
      </c>
      <c r="P47" s="126">
        <v>5000</v>
      </c>
      <c r="Q47" s="127" t="str">
        <f ca="1">IF(AND(E47="Last notification date",MONTH(TODAY())&gt;9,DAY(TODAY())&gt;9),YEAR(TODAY())&amp;"-"&amp;MONTH(TODAY())&amp;"-"&amp;DAY(TODAY()),IF(AND(E47="Last notification date",MONTH(TODAY())&lt;9,DAY(TODAY())&lt;10),YEAR(TODAY())&amp;"-0"&amp;MONTH(TODAY())&amp;"-0"&amp;DAY(TODAY()),IF(AND(E47="Last notification date",MONTH(TODAY())&gt;9,DAY(TODAY())&lt;10),YEAR(TODAY())&amp;"-"&amp;MONTH(TODAY())&amp;"-0"&amp;DAY(TODAY()),IF(AND(E47="Last notification date",MONTH(TODAY())&lt;10,DAY(TODAY())&gt;9),YEAR(TODAY())&amp;"-0"&amp;MONTH(TODAY())&amp;"-"&amp;DAY(TODAY()),IF(LEFT(G47,4)="{SEC","SEC ID",IF(LEFT(G47,4)="{DAT","DATE",IF(LEFT(G47,4)="{TEX",Val!B$21,IF(LEFT(G47,4)="{ALP",Val!B$20,IF(LEFT(G47,4)="{COU",Val!B$20,IF(OR(LEFT(G47,4)="{ISI",LEFT(G47,4)="{LEI"),Val!B$17,IF(OR(LEFT(G47,4)="{CA_",LEFT(G47,4)="{Mas",LEFT(G47,4)="{Y/N",LEFT(G47,4)="{No ",LEFT(G47,4)="{N/A",LEFT(G47,4)="{Con",LEFT(G47,4)="{LIS"),"LIST","")))))))))))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47" s="126">
        <f t="shared" si="2"/>
        <v>0</v>
      </c>
      <c r="S47" s="128" t="s">
        <v>49</v>
      </c>
      <c r="T47" s="126" t="str">
        <f t="shared" si="4"/>
        <v>BLANK</v>
      </c>
      <c r="U47" s="126" t="str" cm="1">
        <f t="array" aca="1" ref="U47" ca="1">IF(AND(E47="Payment exemption explanation",ISBLANK(F47)=FALSE,F$77="Confirmed"),"FORMAT",IF(AND(E47="Historical Default and Loss Performance Data location",F$3="Public",ISBLANK(F47)=TRUE),"FORMAT",IF(AND(E46="Subject to severe clawback",F46="Y",ISBLANK(F47)=TRUE),"FORMAT",IF(AND(E46="Subject to severe clawback",F46="N",ISBLANK(F47)=FALSE),"FORMAT",IF(AND(OR(E47="Credit granting criteria supervision comment",E47="Credit granting criteria compliance comment"),ISBLANK(F47)=FALSE,OR(AND(F$34="N",E442="Originator (or original lender) is not a Credit institution"),AND(F$37="N",E$37="Originator (or original lender) is not a Credit institution"))),"FORMAT_S17",IF(AND(C47="STSS60",E47="Location of Liability cash flow model",ISBLANK(F47)=TRUE,F$3="Public"),"FORMAT_S60",IF(AND(C47="STSS58",E47="Historical Default and Loss Performance Data location",ISBLANK(F47)=TRUE,F$3="Public"),"FORMAT_S37",IF(AND(E47="Sponsor LEI",ISBLANK(F47)=TRUE,ISBLANK(F$8)=TRUE),"FORMAT_LEI",IF(AND(E47="Originator LEI",ISBLANK(F47)=TRUE,ISBLANK(F$11)=TRUE),"FORMAT_LEI",IF(OR(T47="EMPTY",P47+1&lt;LEN(F47),AND(G46="{Confirmed/Unconfirmed/N/A}",S47="N/A",F46="N/A",F47&lt;&gt;"")),"FORMAT",IF(OR(AND(E47="Non-ABCP securitisation unique identifier",MID(F47,21,1)&lt;&gt;"N"),AND(E47="ABCP transaction unique identifier",MID(F47,21,1)&lt;&gt;"T"),AND(E47="ABCP programme unique identifier",MID(F47,21,1)&lt;&gt;"P")),"FORMAT_SEC_ID",IF(AND(E47="Underlying exposures classification",F47&lt;&gt;"residential mortgages",F47&lt;&gt;"commercial mortgages",F47&lt;&gt;"credit facilities provided to individuals for personal, family or household consumption purposes",F47&lt;&gt;"credit facilities, including loans and leases, provided to any type of enterprise or corporation",F47&lt;&gt;"auto loans/leases",F47&lt;&gt;"credit-card receivables",F47&lt;&gt;"trade receivables",F47&lt;&gt;"others"),"FORMAT_LIST",IF(AND(E47="Instrument code",LEN(F47)-LEN(SUBSTITUTE(F47,";",""))&lt;&gt;LEN(F46)-LEN(SUBSTITUTE(F46,";",""))),"FORMAT_;",IF(AND(E47="Sponsor country (if multiple countries)",LEN(F47)-LEN(SUBSTITUTE(F47,";",""))&lt;&gt;LEN(F$11)-LEN(SUBSTITUTE(F$11,";",""))),"FORMAT_;",IF(AND(E47="Sponsor country (if multiple countries)",ISBLANK(F47)=FALSE,LEN(F47)-LEN(SUBSTITUTE(F47,";",""))=0),"FORMAT_;",IF(AND(E47="Sponsor country (if multiple countries)",ISBLANK(F47)=TRUE,LEN(F$11)-LEN(SUBSTITUTE(F$11,";",""))&lt;&gt;0),"FORMAT_;",IF(AND(E47="Originator country  (if multiple countries)",LEN(F47)-LEN(SUBSTITUTE(F47,";",""))&lt;&gt;0,ISBLANK(F47)=FALSE,LEN(F47)-LEN(SUBSTITUTE(F47,";",""))&lt;&gt;LEN(F$8)-LEN(SUBSTITUTE(F$8,";",""))),"FORMAT_;",IF(AND(E47="Originator country  (if multiple countries)",ISBLANK(F47)=FALSE,LEN(F47)-LEN(SUBSTITUTE(F47,";",""))=0),"FORMAT_;",IF(AND(E47="Originator country  (if multiple countries)",ISBLANK(F47)=TRUE,LEN(F$8)-LEN(SUBSTITUTE(F$8,";",""))&lt;&gt;0),"FORMAT_;",IF(AND(E47="Original lender country (if multiple countries)",ISBLANK(F47)=FALSE,LEN(F47)-LEN(SUBSTITUTE(F47,";",""))&lt;&gt;0,LEN(F47)-LEN(SUBSTITUTE(F47,";",""))&lt;&gt;LEN(F$14)-LEN(SUBSTITUTE(F$14,";",""))),"FORMAT_;",IF(AND(E47="Original lender country (if multiple countries)",ISBLANK(F47)=TRUE,LEN(F$14)-LEN(SUBSTITUTE(F$14,";",""))&lt;&gt;0),"FORMAT_;",IF(AND(E47="Original lender country (if multiple countries)",ISBLANK(F47)=FALSE,LEN(F47)-LEN(SUBSTITUTE(F47,";",""))=0),"FORMAT_;",IF(OR(AND(E47="Designated Entity LEI",LEN(F47)&lt;&gt;20),AND(G47="{LEI}",LEN(F47)&lt;&gt;0,LEN(F47)&lt;20),AND(G47="{ISIN}",LEN(F47)&lt;&gt;0,LEN(F47)&lt;12),AND(LEN(F47)&lt;&gt;20,E47="Retaining entity LEI",ISBLANK(F47)=FALSE),AND(E47="Instrument ISIN",ISBLANK(F47)=FALSE,LEN(F47)&gt;0,LEN(F47)&lt;11),AND(D47="M",LEFT(G47,4)="{DAT",LEN(F47)&lt;&gt;10)),"FORMAT_LEN",IF(OR(AND(F47&lt;&gt;"",LEFT(G47,4)&lt;&gt;"{TEX",ISNUMBER(SUMPRODUCT(FIND(MID(F47,ROW(INDIRECT("1:"&amp;LEN(F47))),1),W47)))=FALSE),AND(F47&lt;&gt;"",LEFT(G47,4)&lt;&gt;"{TEX",ISERROR(SUMPRODUCT(SEARCH(MID(F47,ROW(INDIRECT("1:"&amp;LEN(TRIM(F47)))),1)," "&amp;W47&amp;CHAR(10)&amp;"""")))=TRUE)),"FORMAT_CHAR",IF(LEFT(G47,4)="{TEX","TEXT","UNK")))))))))))))))))))))))))</f>
        <v>TEXT</v>
      </c>
      <c r="V47" s="126" t="b" cm="1">
        <f t="array" aca="1" ref="V47" ca="1">IF(OR(LEN(F47)&gt;P47+1),FALSE,IF(LEFT(G47,5)="{TEXT",TRUE,IF(AND(ISBLANK(F47)=FALSE,G47="{DATE_TEXT-YYYY-MM-DD}",LEN(F47)&lt;&gt;10),FALSE,IF(AND(ISBLANK(F47)=FALSE,ISNUMBER(SUMPRODUCT(SEARCH(MID(F47,ROW(INDIRECT("1:"&amp;LEN(TRIM(F47)))),1)," "&amp;W47&amp;CHAR(10)&amp;"""")))=FALSE),FALSE,TRUE))))</f>
        <v>1</v>
      </c>
      <c r="W47" s="127" t="str">
        <f>IF(G47="{Applicable/N/A}","N/Aplicable",IF(E47="Designated Entity LEI","ABCDEFGHIJKLMNOPQRSTUVWXYZ0123456789",IF(OR(G47="{ISIN}",G47="{LEI}"),";ABCDEFGHIJKLMNOPQRSTUVWXYZ0123456789",IF(G47="{Master Trust/Other}","Master TuOhe",IF(E47="Securitisation type","Privateublc",IF(LEFT(G47,4)="{CA_",Val!B$21,IF(G47="{COUNTRY_EU_LIST}"," ;abcdefghijklmnopqrstuvwxyzABCDEFGHIJKLMNOPQRSTUVWXYZ0123456789",IF(OR(G47="{NOTIFICATION ID}",G47="{SECURITISATION ID}"),Val!B$15,IF(G47="{COUNTRY_EU}"," ;abcdefghijklmnopqrstuvwxyzABCDEFGHIJKLMNOPQRSTUVWXYZ",IF(G47="{Confirmed/Unconfirmed}","ConfirmedUnc",IF(G47="{Confirmed/Unconfirmed/N/A}","Confirmed/UncNA",IF(LEFT(G47,4)="{DAT","0123456789-",IF(LEFT(G47,4)="{Y/N","YN",IF(OR(LEFT(G47,4)="{N/A",LEFT(G47,4)="{LIS",LEFT(G47,4)="{No ",LEFT(G47,4)="{SEC",LEFT(G47,4)="{Mas"),Val!B$20,IF(LEFT(G47,4)="{TEX",Val!B$21,IF(LEFT(G47,4)="{ALP",Val!B$20,IF(LEFT(G47,4)="{COU",Val!B$20)))))))))))))))))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47" s="132"/>
      <c r="Y47" s="132"/>
      <c r="Z47" s="132"/>
      <c r="AA47" s="132"/>
      <c r="AB47" s="134"/>
      <c r="AC47" s="134"/>
      <c r="AD47" s="132"/>
      <c r="AE47" s="132"/>
      <c r="AF47" s="132"/>
      <c r="AG47" s="129" t="s">
        <v>790</v>
      </c>
      <c r="AH47" s="132"/>
      <c r="AI47" s="117"/>
      <c r="AJ47" s="132"/>
      <c r="AK47" s="75"/>
    </row>
    <row r="48" spans="1:37" s="2" customFormat="1" ht="72" x14ac:dyDescent="0.3">
      <c r="A48" s="15" t="s">
        <v>1196</v>
      </c>
      <c r="B48" s="16" t="s">
        <v>235</v>
      </c>
      <c r="C48" s="20" t="s">
        <v>217</v>
      </c>
      <c r="D48" s="21" t="s">
        <v>52</v>
      </c>
      <c r="E48" s="22" t="s">
        <v>218</v>
      </c>
      <c r="F48" s="45" t="s">
        <v>108</v>
      </c>
      <c r="G48" s="60" t="s">
        <v>41</v>
      </c>
      <c r="H48" s="43" t="s">
        <v>1103</v>
      </c>
      <c r="I48" s="88" t="s">
        <v>1330</v>
      </c>
      <c r="J48" s="155" t="s">
        <v>219</v>
      </c>
      <c r="K48" s="143" t="s">
        <v>220</v>
      </c>
      <c r="L48" s="143" t="s">
        <v>221</v>
      </c>
      <c r="M48" s="143" t="s">
        <v>171</v>
      </c>
      <c r="N48" s="145" t="s">
        <v>196</v>
      </c>
      <c r="O48" s="126">
        <f t="shared" ca="1" si="1"/>
        <v>1</v>
      </c>
      <c r="P48" s="126">
        <v>1</v>
      </c>
      <c r="Q48" s="127" t="str">
        <f ca="1">IF(AND(E48="Last notification date",MONTH(TODAY())&gt;9,DAY(TODAY())&gt;9),YEAR(TODAY())&amp;"-"&amp;MONTH(TODAY())&amp;"-"&amp;DAY(TODAY()),IF(AND(E48="Last notification date",MONTH(TODAY())&lt;9,DAY(TODAY())&lt;10),YEAR(TODAY())&amp;"-0"&amp;MONTH(TODAY())&amp;"-0"&amp;DAY(TODAY()),IF(AND(E48="Last notification date",MONTH(TODAY())&gt;9,DAY(TODAY())&lt;10),YEAR(TODAY())&amp;"-"&amp;MONTH(TODAY())&amp;"-0"&amp;DAY(TODAY()),IF(AND(E48="Last notification date",MONTH(TODAY())&lt;10,DAY(TODAY())&gt;9),YEAR(TODAY())&amp;"-0"&amp;MONTH(TODAY())&amp;"-"&amp;DAY(TODAY()),IF(LEFT(G48,4)="{SEC","SEC ID",IF(LEFT(G48,4)="{DAT","DATE",IF(LEFT(G48,4)="{TEX",Val!B$21,IF(LEFT(G48,4)="{ALP",Val!B$20,IF(LEFT(G48,4)="{COU",Val!B$20,IF(OR(LEFT(G48,4)="{ISI",LEFT(G48,4)="{LEI"),Val!B$17,IF(OR(LEFT(G48,4)="{CA_",LEFT(G48,4)="{Mas",LEFT(G48,4)="{Y/N",LEFT(G48,4)="{No ",LEFT(G48,4)="{N/A",LEFT(G48,4)="{Con",LEFT(G48,4)="{LIS"),"LIST","")))))))))))</f>
        <v>LIST</v>
      </c>
      <c r="R48" s="126">
        <f t="shared" si="2"/>
        <v>1</v>
      </c>
      <c r="S48" s="128"/>
      <c r="T48" s="126" t="str">
        <f t="shared" si="4"/>
        <v>UNK</v>
      </c>
      <c r="U48" s="126" t="str" cm="1">
        <f t="array" aca="1" ref="U48" ca="1">IF(AND(E48="Payment exemption explanation",ISBLANK(F48)=FALSE,F$77="Confirmed"),"FORMAT",IF(AND(E48="Historical Default and Loss Performance Data location",F$3="Public",ISBLANK(F48)=TRUE),"FORMAT",IF(AND(E47="Subject to severe clawback",F47="Y",ISBLANK(F48)=TRUE),"FORMAT",IF(AND(E47="Subject to severe clawback",F47="N",ISBLANK(F48)=FALSE),"FORMAT",IF(AND(OR(E48="Credit granting criteria supervision comment",E48="Credit granting criteria compliance comment"),ISBLANK(F48)=FALSE,OR(AND(F$34="N",E443="Originator (or original lender) is not a Credit institution"),AND(F$37="N",E$37="Originator (or original lender) is not a Credit institution"))),"FORMAT_S17",IF(AND(C48="STSS60",E48="Location of Liability cash flow model",ISBLANK(F48)=TRUE,F$3="Public"),"FORMAT_S60",IF(AND(C48="STSS58",E48="Historical Default and Loss Performance Data location",ISBLANK(F48)=TRUE,F$3="Public"),"FORMAT_S37",IF(AND(E48="Sponsor LEI",ISBLANK(F48)=TRUE,ISBLANK(F$8)=TRUE),"FORMAT_LEI",IF(AND(E48="Originator LEI",ISBLANK(F48)=TRUE,ISBLANK(F$11)=TRUE),"FORMAT_LEI",IF(OR(T48="EMPTY",P48+1&lt;LEN(F48),AND(G47="{Confirmed/Unconfirmed/N/A}",S48="N/A",F47="N/A",F48&lt;&gt;"")),"FORMAT",IF(OR(AND(E48="Non-ABCP securitisation unique identifier",MID(F48,21,1)&lt;&gt;"N"),AND(E48="ABCP transaction unique identifier",MID(F48,21,1)&lt;&gt;"T"),AND(E48="ABCP programme unique identifier",MID(F48,21,1)&lt;&gt;"P")),"FORMAT_SEC_ID",IF(AND(E48="Underlying exposures classification",F48&lt;&gt;"residential mortgages",F48&lt;&gt;"commercial mortgages",F48&lt;&gt;"credit facilities provided to individuals for personal, family or household consumption purposes",F48&lt;&gt;"credit facilities, including loans and leases, provided to any type of enterprise or corporation",F48&lt;&gt;"auto loans/leases",F48&lt;&gt;"credit-card receivables",F48&lt;&gt;"trade receivables",F48&lt;&gt;"others"),"FORMAT_LIST",IF(AND(E48="Instrument code",LEN(F48)-LEN(SUBSTITUTE(F48,";",""))&lt;&gt;LEN(F47)-LEN(SUBSTITUTE(F47,";",""))),"FORMAT_;",IF(AND(E48="Sponsor country (if multiple countries)",LEN(F48)-LEN(SUBSTITUTE(F48,";",""))&lt;&gt;LEN(F$11)-LEN(SUBSTITUTE(F$11,";",""))),"FORMAT_;",IF(AND(E48="Sponsor country (if multiple countries)",ISBLANK(F48)=FALSE,LEN(F48)-LEN(SUBSTITUTE(F48,";",""))=0),"FORMAT_;",IF(AND(E48="Sponsor country (if multiple countries)",ISBLANK(F48)=TRUE,LEN(F$11)-LEN(SUBSTITUTE(F$11,";",""))&lt;&gt;0),"FORMAT_;",IF(AND(E48="Originator country  (if multiple countries)",LEN(F48)-LEN(SUBSTITUTE(F48,";",""))&lt;&gt;0,ISBLANK(F48)=FALSE,LEN(F48)-LEN(SUBSTITUTE(F48,";",""))&lt;&gt;LEN(F$8)-LEN(SUBSTITUTE(F$8,";",""))),"FORMAT_;",IF(AND(E48="Originator country  (if multiple countries)",ISBLANK(F48)=FALSE,LEN(F48)-LEN(SUBSTITUTE(F48,";",""))=0),"FORMAT_;",IF(AND(E48="Originator country  (if multiple countries)",ISBLANK(F48)=TRUE,LEN(F$8)-LEN(SUBSTITUTE(F$8,";",""))&lt;&gt;0),"FORMAT_;",IF(AND(E48="Original lender country (if multiple countries)",ISBLANK(F48)=FALSE,LEN(F48)-LEN(SUBSTITUTE(F48,";",""))&lt;&gt;0,LEN(F48)-LEN(SUBSTITUTE(F48,";",""))&lt;&gt;LEN(F$14)-LEN(SUBSTITUTE(F$14,";",""))),"FORMAT_;",IF(AND(E48="Original lender country (if multiple countries)",ISBLANK(F48)=TRUE,LEN(F$14)-LEN(SUBSTITUTE(F$14,";",""))&lt;&gt;0),"FORMAT_;",IF(AND(E48="Original lender country (if multiple countries)",ISBLANK(F48)=FALSE,LEN(F48)-LEN(SUBSTITUTE(F48,";",""))=0),"FORMAT_;",IF(OR(AND(E48="Designated Entity LEI",LEN(F48)&lt;&gt;20),AND(G48="{LEI}",LEN(F48)&lt;&gt;0,LEN(F48)&lt;20),AND(G48="{ISIN}",LEN(F48)&lt;&gt;0,LEN(F48)&lt;12),AND(LEN(F48)&lt;&gt;20,E48="Retaining entity LEI",ISBLANK(F48)=FALSE),AND(E48="Instrument ISIN",ISBLANK(F48)=FALSE,LEN(F48)&gt;0,LEN(F48)&lt;11),AND(D48="M",LEFT(G48,4)="{DAT",LEN(F48)&lt;&gt;10)),"FORMAT_LEN",IF(OR(AND(F48&lt;&gt;"",LEFT(G48,4)&lt;&gt;"{TEX",ISNUMBER(SUMPRODUCT(FIND(MID(F48,ROW(INDIRECT("1:"&amp;LEN(F48))),1),W48)))=FALSE),AND(F48&lt;&gt;"",LEFT(G48,4)&lt;&gt;"{TEX",ISERROR(SUMPRODUCT(SEARCH(MID(F48,ROW(INDIRECT("1:"&amp;LEN(TRIM(F48)))),1)," "&amp;W48&amp;CHAR(10)&amp;"""")))=TRUE)),"FORMAT_CHAR",IF(LEFT(G48,4)="{TEX","TEXT","UNK")))))))))))))))))))))))))</f>
        <v>UNK</v>
      </c>
      <c r="V48" s="126" t="b" cm="1">
        <f t="array" aca="1" ref="V48" ca="1">IF(OR(LEN(F48)&gt;P48+1),FALSE,IF(LEFT(G48,5)="{TEXT",TRUE,IF(AND(ISBLANK(F48)=FALSE,G48="{DATE_TEXT-YYYY-MM-DD}",LEN(F48)&lt;&gt;10),FALSE,IF(AND(ISBLANK(F48)=FALSE,ISNUMBER(SUMPRODUCT(SEARCH(MID(F48,ROW(INDIRECT("1:"&amp;LEN(TRIM(F48)))),1)," "&amp;W48&amp;CHAR(10)&amp;"""")))=FALSE),FALSE,TRUE))))</f>
        <v>1</v>
      </c>
      <c r="W48" s="127" t="str">
        <f>IF(G48="{Applicable/N/A}","N/Aplicable",IF(E48="Designated Entity LEI","ABCDEFGHIJKLMNOPQRSTUVWXYZ0123456789",IF(OR(G48="{ISIN}",G48="{LEI}"),";ABCDEFGHIJKLMNOPQRSTUVWXYZ0123456789",IF(G48="{Master Trust/Other}","Master TuOhe",IF(E48="Securitisation type","Privateublc",IF(LEFT(G48,4)="{CA_",Val!B$21,IF(G48="{COUNTRY_EU_LIST}"," ;abcdefghijklmnopqrstuvwxyzABCDEFGHIJKLMNOPQRSTUVWXYZ0123456789",IF(OR(G48="{NOTIFICATION ID}",G48="{SECURITISATION ID}"),Val!B$15,IF(G48="{COUNTRY_EU}"," ;abcdefghijklmnopqrstuvwxyzABCDEFGHIJKLMNOPQRSTUVWXYZ",IF(G48="{Confirmed/Unconfirmed}","ConfirmedUnc",IF(G48="{Confirmed/Unconfirmed/N/A}","Confirmed/UncNA",IF(LEFT(G48,4)="{DAT","0123456789-",IF(LEFT(G48,4)="{Y/N","YN",IF(OR(LEFT(G48,4)="{N/A",LEFT(G48,4)="{LIS",LEFT(G48,4)="{No ",LEFT(G48,4)="{SEC",LEFT(G48,4)="{Mas"),Val!B$20,IF(LEFT(G48,4)="{TEX",Val!B$21,IF(LEFT(G48,4)="{ALP",Val!B$20,IF(LEFT(G48,4)="{COU",Val!B$20)))))))))))))))))</f>
        <v>YN</v>
      </c>
      <c r="X48" s="132"/>
      <c r="Y48" s="132"/>
      <c r="Z48" s="132"/>
      <c r="AA48" s="132"/>
      <c r="AB48" s="134"/>
      <c r="AC48" s="134"/>
      <c r="AD48" s="132"/>
      <c r="AE48" s="132"/>
      <c r="AF48" s="132"/>
      <c r="AG48" s="129" t="s">
        <v>820</v>
      </c>
      <c r="AH48" s="132"/>
      <c r="AI48" s="117"/>
      <c r="AJ48" s="132"/>
      <c r="AK48" s="75"/>
    </row>
    <row r="49" spans="1:37" s="2" customFormat="1" ht="172.8" x14ac:dyDescent="0.3">
      <c r="A49" s="15" t="s">
        <v>1197</v>
      </c>
      <c r="B49" s="16" t="s">
        <v>238</v>
      </c>
      <c r="C49" s="20" t="s">
        <v>217</v>
      </c>
      <c r="D49" s="21" t="s">
        <v>52</v>
      </c>
      <c r="E49" s="22" t="s">
        <v>223</v>
      </c>
      <c r="F49" s="45" t="s">
        <v>49</v>
      </c>
      <c r="G49" s="60" t="s">
        <v>176</v>
      </c>
      <c r="H49" s="153" t="s">
        <v>1102</v>
      </c>
      <c r="I49" s="93" t="s">
        <v>1331</v>
      </c>
      <c r="J49" s="156"/>
      <c r="K49" s="147"/>
      <c r="L49" s="147" t="s">
        <v>221</v>
      </c>
      <c r="M49" s="147" t="s">
        <v>171</v>
      </c>
      <c r="N49" s="148" t="s">
        <v>196</v>
      </c>
      <c r="O49" s="126">
        <f t="shared" ca="1" si="1"/>
        <v>1</v>
      </c>
      <c r="P49" s="126">
        <v>12</v>
      </c>
      <c r="Q49" s="127" t="str">
        <f ca="1">IF(AND(E49="Last notification date",MONTH(TODAY())&gt;9,DAY(TODAY())&gt;9),YEAR(TODAY())&amp;"-"&amp;MONTH(TODAY())&amp;"-"&amp;DAY(TODAY()),IF(AND(E49="Last notification date",MONTH(TODAY())&lt;9,DAY(TODAY())&lt;10),YEAR(TODAY())&amp;"-0"&amp;MONTH(TODAY())&amp;"-0"&amp;DAY(TODAY()),IF(AND(E49="Last notification date",MONTH(TODAY())&gt;9,DAY(TODAY())&lt;10),YEAR(TODAY())&amp;"-"&amp;MONTH(TODAY())&amp;"-0"&amp;DAY(TODAY()),IF(AND(E49="Last notification date",MONTH(TODAY())&lt;10,DAY(TODAY())&gt;9),YEAR(TODAY())&amp;"-0"&amp;MONTH(TODAY())&amp;"-"&amp;DAY(TODAY()),IF(LEFT(G49,4)="{SEC","SEC ID",IF(LEFT(G49,4)="{DAT","DATE",IF(LEFT(G49,4)="{TEX",Val!B$21,IF(LEFT(G49,4)="{ALP",Val!B$20,IF(LEFT(G49,4)="{COU",Val!B$20,IF(OR(LEFT(G49,4)="{ISI",LEFT(G49,4)="{LEI"),Val!B$17,IF(OR(LEFT(G49,4)="{CA_",LEFT(G49,4)="{Mas",LEFT(G49,4)="{Y/N",LEFT(G49,4)="{No ",LEFT(G49,4)="{N/A",LEFT(G49,4)="{Con",LEFT(G49,4)="{LIS"),"LIST","")))))))))))</f>
        <v>LIST</v>
      </c>
      <c r="R49" s="126">
        <f t="shared" si="2"/>
        <v>3</v>
      </c>
      <c r="S49" s="128"/>
      <c r="T49" s="126" t="str">
        <f t="shared" si="4"/>
        <v>UNK</v>
      </c>
      <c r="U49" s="126" t="str" cm="1">
        <f t="array" aca="1" ref="U49" ca="1">IF(AND(E49="Payment exemption explanation",ISBLANK(F49)=FALSE,F$77="Confirmed"),"FORMAT",IF(AND(E49="Historical Default and Loss Performance Data location",F$3="Public",ISBLANK(F49)=TRUE),"FORMAT",IF(AND(E48="Subject to severe clawback",F48="Y",ISBLANK(F49)=TRUE),"FORMAT",IF(AND(E48="Subject to severe clawback",F48="N",ISBLANK(F49)=FALSE),"FORMAT",IF(AND(OR(E49="Credit granting criteria supervision comment",E49="Credit granting criteria compliance comment"),ISBLANK(F49)=FALSE,OR(AND(F$34="N",E444="Originator (or original lender) is not a Credit institution"),AND(F$37="N",E$37="Originator (or original lender) is not a Credit institution"))),"FORMAT_S17",IF(AND(C49="STSS60",E49="Location of Liability cash flow model",ISBLANK(F49)=TRUE,F$3="Public"),"FORMAT_S60",IF(AND(C49="STSS58",E49="Historical Default and Loss Performance Data location",ISBLANK(F49)=TRUE,F$3="Public"),"FORMAT_S37",IF(AND(E49="Sponsor LEI",ISBLANK(F49)=TRUE,ISBLANK(F$8)=TRUE),"FORMAT_LEI",IF(AND(E49="Originator LEI",ISBLANK(F49)=TRUE,ISBLANK(F$11)=TRUE),"FORMAT_LEI",IF(OR(T49="EMPTY",P49+1&lt;LEN(F49),AND(G48="{Confirmed/Unconfirmed/N/A}",S49="N/A",F48="N/A",F49&lt;&gt;"")),"FORMAT",IF(OR(AND(E49="Non-ABCP securitisation unique identifier",MID(F49,21,1)&lt;&gt;"N"),AND(E49="ABCP transaction unique identifier",MID(F49,21,1)&lt;&gt;"T"),AND(E49="ABCP programme unique identifier",MID(F49,21,1)&lt;&gt;"P")),"FORMAT_SEC_ID",IF(AND(E49="Underlying exposures classification",F49&lt;&gt;"residential mortgages",F49&lt;&gt;"commercial mortgages",F49&lt;&gt;"credit facilities provided to individuals for personal, family or household consumption purposes",F49&lt;&gt;"credit facilities, including loans and leases, provided to any type of enterprise or corporation",F49&lt;&gt;"auto loans/leases",F49&lt;&gt;"credit-card receivables",F49&lt;&gt;"trade receivables",F49&lt;&gt;"others"),"FORMAT_LIST",IF(AND(E49="Instrument code",LEN(F49)-LEN(SUBSTITUTE(F49,";",""))&lt;&gt;LEN(F48)-LEN(SUBSTITUTE(F48,";",""))),"FORMAT_;",IF(AND(E49="Sponsor country (if multiple countries)",LEN(F49)-LEN(SUBSTITUTE(F49,";",""))&lt;&gt;LEN(F$11)-LEN(SUBSTITUTE(F$11,";",""))),"FORMAT_;",IF(AND(E49="Sponsor country (if multiple countries)",ISBLANK(F49)=FALSE,LEN(F49)-LEN(SUBSTITUTE(F49,";",""))=0),"FORMAT_;",IF(AND(E49="Sponsor country (if multiple countries)",ISBLANK(F49)=TRUE,LEN(F$11)-LEN(SUBSTITUTE(F$11,";",""))&lt;&gt;0),"FORMAT_;",IF(AND(E49="Originator country  (if multiple countries)",LEN(F49)-LEN(SUBSTITUTE(F49,";",""))&lt;&gt;0,ISBLANK(F49)=FALSE,LEN(F49)-LEN(SUBSTITUTE(F49,";",""))&lt;&gt;LEN(F$8)-LEN(SUBSTITUTE(F$8,";",""))),"FORMAT_;",IF(AND(E49="Originator country  (if multiple countries)",ISBLANK(F49)=FALSE,LEN(F49)-LEN(SUBSTITUTE(F49,";",""))=0),"FORMAT_;",IF(AND(E49="Originator country  (if multiple countries)",ISBLANK(F49)=TRUE,LEN(F$8)-LEN(SUBSTITUTE(F$8,";",""))&lt;&gt;0),"FORMAT_;",IF(AND(E49="Original lender country (if multiple countries)",ISBLANK(F49)=FALSE,LEN(F49)-LEN(SUBSTITUTE(F49,";",""))&lt;&gt;0,LEN(F49)-LEN(SUBSTITUTE(F49,";",""))&lt;&gt;LEN(F$14)-LEN(SUBSTITUTE(F$14,";",""))),"FORMAT_;",IF(AND(E49="Original lender country (if multiple countries)",ISBLANK(F49)=TRUE,LEN(F$14)-LEN(SUBSTITUTE(F$14,";",""))&lt;&gt;0),"FORMAT_;",IF(AND(E49="Original lender country (if multiple countries)",ISBLANK(F49)=FALSE,LEN(F49)-LEN(SUBSTITUTE(F49,";",""))=0),"FORMAT_;",IF(OR(AND(E49="Designated Entity LEI",LEN(F49)&lt;&gt;20),AND(G49="{LEI}",LEN(F49)&lt;&gt;0,LEN(F49)&lt;20),AND(G49="{ISIN}",LEN(F49)&lt;&gt;0,LEN(F49)&lt;12),AND(LEN(F49)&lt;&gt;20,E49="Retaining entity LEI",ISBLANK(F49)=FALSE),AND(E49="Instrument ISIN",ISBLANK(F49)=FALSE,LEN(F49)&gt;0,LEN(F49)&lt;11),AND(D49="M",LEFT(G49,4)="{DAT",LEN(F49)&lt;&gt;10)),"FORMAT_LEN",IF(OR(AND(F49&lt;&gt;"",LEFT(G49,4)&lt;&gt;"{TEX",ISNUMBER(SUMPRODUCT(FIND(MID(F49,ROW(INDIRECT("1:"&amp;LEN(F49))),1),W49)))=FALSE),AND(F49&lt;&gt;"",LEFT(G49,4)&lt;&gt;"{TEX",ISERROR(SUMPRODUCT(SEARCH(MID(F49,ROW(INDIRECT("1:"&amp;LEN(TRIM(F49)))),1)," "&amp;W49&amp;CHAR(10)&amp;"""")))=TRUE)),"FORMAT_CHAR",IF(LEFT(G49,4)="{TEX","TEXT","UNK")))))))))))))))))))))))))</f>
        <v>UNK</v>
      </c>
      <c r="V49" s="126" t="b" cm="1">
        <f t="array" aca="1" ref="V49" ca="1">IF(OR(LEN(F49)&gt;P49+1),FALSE,IF(LEFT(G49,5)="{TEXT",TRUE,IF(AND(ISBLANK(F49)=FALSE,G49="{DATE_TEXT-YYYY-MM-DD}",LEN(F49)&lt;&gt;10),FALSE,IF(AND(ISBLANK(F49)=FALSE,ISNUMBER(SUMPRODUCT(SEARCH(MID(F49,ROW(INDIRECT("1:"&amp;LEN(TRIM(F49)))),1)," "&amp;W49&amp;CHAR(10)&amp;"""")))=FALSE),FALSE,TRUE))))</f>
        <v>1</v>
      </c>
      <c r="W49" s="127" t="str">
        <f>IF(G49="{Applicable/N/A}","N/Aplicable",IF(E49="Designated Entity LEI","ABCDEFGHIJKLMNOPQRSTUVWXYZ0123456789",IF(OR(G49="{ISIN}",G49="{LEI}"),";ABCDEFGHIJKLMNOPQRSTUVWXYZ0123456789",IF(G49="{Master Trust/Other}","Master TuOhe",IF(E49="Securitisation type","Privateublc",IF(LEFT(G49,4)="{CA_",Val!B$21,IF(G49="{COUNTRY_EU_LIST}"," ;abcdefghijklmnopqrstuvwxyzABCDEFGHIJKLMNOPQRSTUVWXYZ0123456789",IF(OR(G49="{NOTIFICATION ID}",G49="{SECURITISATION ID}"),Val!B$15,IF(G49="{COUNTRY_EU}"," ;abcdefghijklmnopqrstuvwxyzABCDEFGHIJKLMNOPQRSTUVWXYZ",IF(G49="{Confirmed/Unconfirmed}","ConfirmedUnc",IF(G49="{Confirmed/Unconfirmed/N/A}","Confirmed/UncNA",IF(LEFT(G49,4)="{DAT","0123456789-",IF(LEFT(G49,4)="{Y/N","YN",IF(OR(LEFT(G49,4)="{N/A",LEFT(G49,4)="{LIS",LEFT(G49,4)="{No ",LEFT(G49,4)="{SEC",LEFT(G49,4)="{Mas"),Val!B$20,IF(LEFT(G49,4)="{TEX",Val!B$21,IF(LEFT(G49,4)="{ALP",Val!B$20,IF(LEFT(G49,4)="{COU",Val!B$20)))))))))))))))))</f>
        <v>Confirmed/UncNA</v>
      </c>
      <c r="X49" s="132"/>
      <c r="Y49" s="132"/>
      <c r="Z49" s="132"/>
      <c r="AA49" s="132"/>
      <c r="AB49" s="134"/>
      <c r="AC49" s="134"/>
      <c r="AD49" s="132"/>
      <c r="AE49" s="132"/>
      <c r="AF49" s="132"/>
      <c r="AG49" s="129" t="s">
        <v>800</v>
      </c>
      <c r="AH49" s="132"/>
      <c r="AI49" s="117"/>
      <c r="AJ49" s="132"/>
      <c r="AK49" s="75"/>
    </row>
    <row r="50" spans="1:37" s="2" customFormat="1" ht="129.6" x14ac:dyDescent="0.3">
      <c r="A50" s="15" t="s">
        <v>1198</v>
      </c>
      <c r="B50" s="16" t="s">
        <v>240</v>
      </c>
      <c r="C50" s="33" t="s">
        <v>217</v>
      </c>
      <c r="D50" s="34" t="s">
        <v>62</v>
      </c>
      <c r="E50" s="23" t="s">
        <v>225</v>
      </c>
      <c r="F50" s="61"/>
      <c r="G50" s="108" t="s">
        <v>199</v>
      </c>
      <c r="H50" s="162"/>
      <c r="I50" s="93" t="s">
        <v>1379</v>
      </c>
      <c r="J50" s="159"/>
      <c r="K50" s="144"/>
      <c r="L50" s="144" t="s">
        <v>221</v>
      </c>
      <c r="M50" s="144" t="s">
        <v>171</v>
      </c>
      <c r="N50" s="146" t="s">
        <v>196</v>
      </c>
      <c r="O50" s="126">
        <f t="shared" ca="1" si="1"/>
        <v>1</v>
      </c>
      <c r="P50" s="126">
        <v>10000</v>
      </c>
      <c r="Q50" s="127" t="str">
        <f ca="1">IF(AND(E50="Last notification date",MONTH(TODAY())&gt;9,DAY(TODAY())&gt;9),YEAR(TODAY())&amp;"-"&amp;MONTH(TODAY())&amp;"-"&amp;DAY(TODAY()),IF(AND(E50="Last notification date",MONTH(TODAY())&lt;9,DAY(TODAY())&lt;10),YEAR(TODAY())&amp;"-0"&amp;MONTH(TODAY())&amp;"-0"&amp;DAY(TODAY()),IF(AND(E50="Last notification date",MONTH(TODAY())&gt;9,DAY(TODAY())&lt;10),YEAR(TODAY())&amp;"-"&amp;MONTH(TODAY())&amp;"-0"&amp;DAY(TODAY()),IF(AND(E50="Last notification date",MONTH(TODAY())&lt;10,DAY(TODAY())&gt;9),YEAR(TODAY())&amp;"-0"&amp;MONTH(TODAY())&amp;"-"&amp;DAY(TODAY()),IF(LEFT(G50,4)="{SEC","SEC ID",IF(LEFT(G50,4)="{DAT","DATE",IF(LEFT(G50,4)="{TEX",Val!B$21,IF(LEFT(G50,4)="{ALP",Val!B$20,IF(LEFT(G50,4)="{COU",Val!B$20,IF(OR(LEFT(G50,4)="{ISI",LEFT(G50,4)="{LEI"),Val!B$17,IF(OR(LEFT(G50,4)="{CA_",LEFT(G50,4)="{Mas",LEFT(G50,4)="{Y/N",LEFT(G50,4)="{No ",LEFT(G50,4)="{N/A",LEFT(G50,4)="{Con",LEFT(G50,4)="{LIS"),"LIST","")))))))))))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0" s="126">
        <f t="shared" si="2"/>
        <v>0</v>
      </c>
      <c r="S50" s="128" t="s">
        <v>49</v>
      </c>
      <c r="T50" s="126" t="str">
        <f t="shared" si="4"/>
        <v>BLANK</v>
      </c>
      <c r="U50" s="126" t="str" cm="1">
        <f t="array" aca="1" ref="U50" ca="1">IF(AND(E50="Payment exemption explanation",ISBLANK(F50)=FALSE,F$77="Confirmed"),"FORMAT",IF(AND(E50="Historical Default and Loss Performance Data location",F$3="Public",ISBLANK(F50)=TRUE),"FORMAT",IF(AND(E49="Subject to severe clawback",F49="Y",ISBLANK(F50)=TRUE),"FORMAT",IF(AND(E49="Subject to severe clawback",F49="N",ISBLANK(F50)=FALSE),"FORMAT",IF(AND(OR(E50="Credit granting criteria supervision comment",E50="Credit granting criteria compliance comment"),ISBLANK(F50)=FALSE,OR(AND(F$34="N",E445="Originator (or original lender) is not a Credit institution"),AND(F$37="N",E$37="Originator (or original lender) is not a Credit institution"))),"FORMAT_S17",IF(AND(C50="STSS60",E50="Location of Liability cash flow model",ISBLANK(F50)=TRUE,F$3="Public"),"FORMAT_S60",IF(AND(C50="STSS58",E50="Historical Default and Loss Performance Data location",ISBLANK(F50)=TRUE,F$3="Public"),"FORMAT_S37",IF(AND(E50="Sponsor LEI",ISBLANK(F50)=TRUE,ISBLANK(F$8)=TRUE),"FORMAT_LEI",IF(AND(E50="Originator LEI",ISBLANK(F50)=TRUE,ISBLANK(F$11)=TRUE),"FORMAT_LEI",IF(OR(T50="EMPTY",P50+1&lt;LEN(F50),AND(G49="{Confirmed/Unconfirmed/N/A}",S50="N/A",F49="N/A",F50&lt;&gt;"")),"FORMAT",IF(OR(AND(E50="Non-ABCP securitisation unique identifier",MID(F50,21,1)&lt;&gt;"N"),AND(E50="ABCP transaction unique identifier",MID(F50,21,1)&lt;&gt;"T"),AND(E50="ABCP programme unique identifier",MID(F50,21,1)&lt;&gt;"P")),"FORMAT_SEC_ID",IF(AND(E50="Underlying exposures classification",F50&lt;&gt;"residential mortgages",F50&lt;&gt;"commercial mortgages",F50&lt;&gt;"credit facilities provided to individuals for personal, family or household consumption purposes",F50&lt;&gt;"credit facilities, including loans and leases, provided to any type of enterprise or corporation",F50&lt;&gt;"auto loans/leases",F50&lt;&gt;"credit-card receivables",F50&lt;&gt;"trade receivables",F50&lt;&gt;"others"),"FORMAT_LIST",IF(AND(E50="Instrument code",LEN(F50)-LEN(SUBSTITUTE(F50,";",""))&lt;&gt;LEN(F49)-LEN(SUBSTITUTE(F49,";",""))),"FORMAT_;",IF(AND(E50="Sponsor country (if multiple countries)",LEN(F50)-LEN(SUBSTITUTE(F50,";",""))&lt;&gt;LEN(F$11)-LEN(SUBSTITUTE(F$11,";",""))),"FORMAT_;",IF(AND(E50="Sponsor country (if multiple countries)",ISBLANK(F50)=FALSE,LEN(F50)-LEN(SUBSTITUTE(F50,";",""))=0),"FORMAT_;",IF(AND(E50="Sponsor country (if multiple countries)",ISBLANK(F50)=TRUE,LEN(F$11)-LEN(SUBSTITUTE(F$11,";",""))&lt;&gt;0),"FORMAT_;",IF(AND(E50="Originator country  (if multiple countries)",LEN(F50)-LEN(SUBSTITUTE(F50,";",""))&lt;&gt;0,ISBLANK(F50)=FALSE,LEN(F50)-LEN(SUBSTITUTE(F50,";",""))&lt;&gt;LEN(F$8)-LEN(SUBSTITUTE(F$8,";",""))),"FORMAT_;",IF(AND(E50="Originator country  (if multiple countries)",ISBLANK(F50)=FALSE,LEN(F50)-LEN(SUBSTITUTE(F50,";",""))=0),"FORMAT_;",IF(AND(E50="Originator country  (if multiple countries)",ISBLANK(F50)=TRUE,LEN(F$8)-LEN(SUBSTITUTE(F$8,";",""))&lt;&gt;0),"FORMAT_;",IF(AND(E50="Original lender country (if multiple countries)",ISBLANK(F50)=FALSE,LEN(F50)-LEN(SUBSTITUTE(F50,";",""))&lt;&gt;0,LEN(F50)-LEN(SUBSTITUTE(F50,";",""))&lt;&gt;LEN(F$14)-LEN(SUBSTITUTE(F$14,";",""))),"FORMAT_;",IF(AND(E50="Original lender country (if multiple countries)",ISBLANK(F50)=TRUE,LEN(F$14)-LEN(SUBSTITUTE(F$14,";",""))&lt;&gt;0),"FORMAT_;",IF(AND(E50="Original lender country (if multiple countries)",ISBLANK(F50)=FALSE,LEN(F50)-LEN(SUBSTITUTE(F50,";",""))=0),"FORMAT_;",IF(OR(AND(E50="Designated Entity LEI",LEN(F50)&lt;&gt;20),AND(G50="{LEI}",LEN(F50)&lt;&gt;0,LEN(F50)&lt;20),AND(G50="{ISIN}",LEN(F50)&lt;&gt;0,LEN(F50)&lt;12),AND(LEN(F50)&lt;&gt;20,E50="Retaining entity LEI",ISBLANK(F50)=FALSE),AND(E50="Instrument ISIN",ISBLANK(F50)=FALSE,LEN(F50)&gt;0,LEN(F50)&lt;11),AND(D50="M",LEFT(G50,4)="{DAT",LEN(F50)&lt;&gt;10)),"FORMAT_LEN",IF(OR(AND(F50&lt;&gt;"",LEFT(G50,4)&lt;&gt;"{TEX",ISNUMBER(SUMPRODUCT(FIND(MID(F50,ROW(INDIRECT("1:"&amp;LEN(F50))),1),W50)))=FALSE),AND(F50&lt;&gt;"",LEFT(G50,4)&lt;&gt;"{TEX",ISERROR(SUMPRODUCT(SEARCH(MID(F50,ROW(INDIRECT("1:"&amp;LEN(TRIM(F50)))),1)," "&amp;W50&amp;CHAR(10)&amp;"""")))=TRUE)),"FORMAT_CHAR",IF(LEFT(G50,4)="{TEX","TEXT","UNK")))))))))))))))))))))))))</f>
        <v>TEXT</v>
      </c>
      <c r="V50" s="126" t="b" cm="1">
        <f t="array" aca="1" ref="V50" ca="1">IF(OR(LEN(F50)&gt;P50+1),FALSE,IF(LEFT(G50,5)="{TEXT",TRUE,IF(AND(ISBLANK(F50)=FALSE,G50="{DATE_TEXT-YYYY-MM-DD}",LEN(F50)&lt;&gt;10),FALSE,IF(AND(ISBLANK(F50)=FALSE,ISNUMBER(SUMPRODUCT(SEARCH(MID(F50,ROW(INDIRECT("1:"&amp;LEN(TRIM(F50)))),1)," "&amp;W50&amp;CHAR(10)&amp;"""")))=FALSE),FALSE,TRUE))))</f>
        <v>1</v>
      </c>
      <c r="W50" s="127" t="str">
        <f>IF(G50="{Applicable/N/A}","N/Aplicable",IF(E50="Designated Entity LEI","ABCDEFGHIJKLMNOPQRSTUVWXYZ0123456789",IF(OR(G50="{ISIN}",G50="{LEI}"),";ABCDEFGHIJKLMNOPQRSTUVWXYZ0123456789",IF(G50="{Master Trust/Other}","Master TuOhe",IF(E50="Securitisation type","Privateublc",IF(LEFT(G50,4)="{CA_",Val!B$21,IF(G50="{COUNTRY_EU_LIST}"," ;abcdefghijklmnopqrstuvwxyzABCDEFGHIJKLMNOPQRSTUVWXYZ0123456789",IF(OR(G50="{NOTIFICATION ID}",G50="{SECURITISATION ID}"),Val!B$15,IF(G50="{COUNTRY_EU}"," ;abcdefghijklmnopqrstuvwxyzABCDEFGHIJKLMNOPQRSTUVWXYZ",IF(G50="{Confirmed/Unconfirmed}","ConfirmedUnc",IF(G50="{Confirmed/Unconfirmed/N/A}","Confirmed/UncNA",IF(LEFT(G50,4)="{DAT","0123456789-",IF(LEFT(G50,4)="{Y/N","YN",IF(OR(LEFT(G50,4)="{N/A",LEFT(G50,4)="{LIS",LEFT(G50,4)="{No ",LEFT(G50,4)="{SEC",LEFT(G50,4)="{Mas"),Val!B$20,IF(LEFT(G50,4)="{TEX",Val!B$21,IF(LEFT(G50,4)="{ALP",Val!B$20,IF(LEFT(G50,4)="{COU",Val!B$20)))))))))))))))))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0" s="132"/>
      <c r="Y50" s="132"/>
      <c r="Z50" s="132"/>
      <c r="AA50" s="132"/>
      <c r="AB50" s="134"/>
      <c r="AC50" s="134"/>
      <c r="AD50" s="132"/>
      <c r="AE50" s="132"/>
      <c r="AF50" s="132"/>
      <c r="AG50" s="129" t="s">
        <v>796</v>
      </c>
      <c r="AH50" s="132"/>
      <c r="AI50" s="117"/>
      <c r="AJ50" s="132"/>
      <c r="AK50" s="75"/>
    </row>
    <row r="51" spans="1:37" s="2" customFormat="1" ht="187.2" x14ac:dyDescent="0.3">
      <c r="A51" s="15" t="s">
        <v>1199</v>
      </c>
      <c r="B51" s="16" t="s">
        <v>248</v>
      </c>
      <c r="C51" s="20" t="s">
        <v>227</v>
      </c>
      <c r="D51" s="21" t="s">
        <v>52</v>
      </c>
      <c r="E51" s="22" t="s">
        <v>228</v>
      </c>
      <c r="F51" s="45" t="s">
        <v>49</v>
      </c>
      <c r="G51" s="60" t="s">
        <v>176</v>
      </c>
      <c r="H51" s="160" t="s">
        <v>229</v>
      </c>
      <c r="I51" s="88" t="s">
        <v>1371</v>
      </c>
      <c r="J51" s="155" t="s">
        <v>230</v>
      </c>
      <c r="K51" s="143" t="s">
        <v>231</v>
      </c>
      <c r="L51" s="143" t="s">
        <v>232</v>
      </c>
      <c r="M51" s="143" t="s">
        <v>195</v>
      </c>
      <c r="N51" s="145" t="s">
        <v>196</v>
      </c>
      <c r="O51" s="126">
        <f t="shared" ca="1" si="1"/>
        <v>1</v>
      </c>
      <c r="P51" s="126">
        <v>12</v>
      </c>
      <c r="Q51" s="127" t="str">
        <f ca="1">IF(AND(E51="Last notification date",MONTH(TODAY())&gt;9,DAY(TODAY())&gt;9),YEAR(TODAY())&amp;"-"&amp;MONTH(TODAY())&amp;"-"&amp;DAY(TODAY()),IF(AND(E51="Last notification date",MONTH(TODAY())&lt;9,DAY(TODAY())&lt;10),YEAR(TODAY())&amp;"-0"&amp;MONTH(TODAY())&amp;"-0"&amp;DAY(TODAY()),IF(AND(E51="Last notification date",MONTH(TODAY())&gt;9,DAY(TODAY())&lt;10),YEAR(TODAY())&amp;"-"&amp;MONTH(TODAY())&amp;"-0"&amp;DAY(TODAY()),IF(AND(E51="Last notification date",MONTH(TODAY())&lt;10,DAY(TODAY())&gt;9),YEAR(TODAY())&amp;"-0"&amp;MONTH(TODAY())&amp;"-"&amp;DAY(TODAY()),IF(LEFT(G51,4)="{SEC","SEC ID",IF(LEFT(G51,4)="{DAT","DATE",IF(LEFT(G51,4)="{TEX",Val!B$21,IF(LEFT(G51,4)="{ALP",Val!B$20,IF(LEFT(G51,4)="{COU",Val!B$20,IF(OR(LEFT(G51,4)="{ISI",LEFT(G51,4)="{LEI"),Val!B$17,IF(OR(LEFT(G51,4)="{CA_",LEFT(G51,4)="{Mas",LEFT(G51,4)="{Y/N",LEFT(G51,4)="{No ",LEFT(G51,4)="{N/A",LEFT(G51,4)="{Con",LEFT(G51,4)="{LIS"),"LIST","")))))))))))</f>
        <v>LIST</v>
      </c>
      <c r="R51" s="126">
        <f t="shared" si="2"/>
        <v>3</v>
      </c>
      <c r="S51" s="128"/>
      <c r="T51" s="126" t="str">
        <f t="shared" si="4"/>
        <v>UNK</v>
      </c>
      <c r="U51" s="126" t="str" cm="1">
        <f t="array" aca="1" ref="U51" ca="1">IF(AND(E51="Payment exemption explanation",ISBLANK(F51)=FALSE,F$77="Confirmed"),"FORMAT",IF(AND(E51="Historical Default and Loss Performance Data location",F$3="Public",ISBLANK(F51)=TRUE),"FORMAT",IF(AND(E50="Subject to severe clawback",F50="Y",ISBLANK(F51)=TRUE),"FORMAT",IF(AND(E50="Subject to severe clawback",F50="N",ISBLANK(F51)=FALSE),"FORMAT",IF(AND(OR(E51="Credit granting criteria supervision comment",E51="Credit granting criteria compliance comment"),ISBLANK(F51)=FALSE,OR(AND(F$34="N",E446="Originator (or original lender) is not a Credit institution"),AND(F$37="N",E$37="Originator (or original lender) is not a Credit institution"))),"FORMAT_S17",IF(AND(C51="STSS60",E51="Location of Liability cash flow model",ISBLANK(F51)=TRUE,F$3="Public"),"FORMAT_S60",IF(AND(C51="STSS58",E51="Historical Default and Loss Performance Data location",ISBLANK(F51)=TRUE,F$3="Public"),"FORMAT_S37",IF(AND(E51="Sponsor LEI",ISBLANK(F51)=TRUE,ISBLANK(F$8)=TRUE),"FORMAT_LEI",IF(AND(E51="Originator LEI",ISBLANK(F51)=TRUE,ISBLANK(F$11)=TRUE),"FORMAT_LEI",IF(OR(T51="EMPTY",P51+1&lt;LEN(F51),AND(G50="{Confirmed/Unconfirmed/N/A}",S51="N/A",F50="N/A",F51&lt;&gt;"")),"FORMAT",IF(OR(AND(E51="Non-ABCP securitisation unique identifier",MID(F51,21,1)&lt;&gt;"N"),AND(E51="ABCP transaction unique identifier",MID(F51,21,1)&lt;&gt;"T"),AND(E51="ABCP programme unique identifier",MID(F51,21,1)&lt;&gt;"P")),"FORMAT_SEC_ID",IF(AND(E51="Underlying exposures classification",F51&lt;&gt;"residential mortgages",F51&lt;&gt;"commercial mortgages",F51&lt;&gt;"credit facilities provided to individuals for personal, family or household consumption purposes",F51&lt;&gt;"credit facilities, including loans and leases, provided to any type of enterprise or corporation",F51&lt;&gt;"auto loans/leases",F51&lt;&gt;"credit-card receivables",F51&lt;&gt;"trade receivables",F51&lt;&gt;"others"),"FORMAT_LIST",IF(AND(E51="Instrument code",LEN(F51)-LEN(SUBSTITUTE(F51,";",""))&lt;&gt;LEN(F50)-LEN(SUBSTITUTE(F50,";",""))),"FORMAT_;",IF(AND(E51="Sponsor country (if multiple countries)",LEN(F51)-LEN(SUBSTITUTE(F51,";",""))&lt;&gt;LEN(F$11)-LEN(SUBSTITUTE(F$11,";",""))),"FORMAT_;",IF(AND(E51="Sponsor country (if multiple countries)",ISBLANK(F51)=FALSE,LEN(F51)-LEN(SUBSTITUTE(F51,";",""))=0),"FORMAT_;",IF(AND(E51="Sponsor country (if multiple countries)",ISBLANK(F51)=TRUE,LEN(F$11)-LEN(SUBSTITUTE(F$11,";",""))&lt;&gt;0),"FORMAT_;",IF(AND(E51="Originator country  (if multiple countries)",LEN(F51)-LEN(SUBSTITUTE(F51,";",""))&lt;&gt;0,ISBLANK(F51)=FALSE,LEN(F51)-LEN(SUBSTITUTE(F51,";",""))&lt;&gt;LEN(F$8)-LEN(SUBSTITUTE(F$8,";",""))),"FORMAT_;",IF(AND(E51="Originator country  (if multiple countries)",ISBLANK(F51)=FALSE,LEN(F51)-LEN(SUBSTITUTE(F51,";",""))=0),"FORMAT_;",IF(AND(E51="Originator country  (if multiple countries)",ISBLANK(F51)=TRUE,LEN(F$8)-LEN(SUBSTITUTE(F$8,";",""))&lt;&gt;0),"FORMAT_;",IF(AND(E51="Original lender country (if multiple countries)",ISBLANK(F51)=FALSE,LEN(F51)-LEN(SUBSTITUTE(F51,";",""))&lt;&gt;0,LEN(F51)-LEN(SUBSTITUTE(F51,";",""))&lt;&gt;LEN(F$14)-LEN(SUBSTITUTE(F$14,";",""))),"FORMAT_;",IF(AND(E51="Original lender country (if multiple countries)",ISBLANK(F51)=TRUE,LEN(F$14)-LEN(SUBSTITUTE(F$14,";",""))&lt;&gt;0),"FORMAT_;",IF(AND(E51="Original lender country (if multiple countries)",ISBLANK(F51)=FALSE,LEN(F51)-LEN(SUBSTITUTE(F51,";",""))=0),"FORMAT_;",IF(OR(AND(E51="Designated Entity LEI",LEN(F51)&lt;&gt;20),AND(G51="{LEI}",LEN(F51)&lt;&gt;0,LEN(F51)&lt;20),AND(G51="{ISIN}",LEN(F51)&lt;&gt;0,LEN(F51)&lt;12),AND(LEN(F51)&lt;&gt;20,E51="Retaining entity LEI",ISBLANK(F51)=FALSE),AND(E51="Instrument ISIN",ISBLANK(F51)=FALSE,LEN(F51)&gt;0,LEN(F51)&lt;11),AND(D51="M",LEFT(G51,4)="{DAT",LEN(F51)&lt;&gt;10)),"FORMAT_LEN",IF(OR(AND(F51&lt;&gt;"",LEFT(G51,4)&lt;&gt;"{TEX",ISNUMBER(SUMPRODUCT(FIND(MID(F51,ROW(INDIRECT("1:"&amp;LEN(F51))),1),W51)))=FALSE),AND(F51&lt;&gt;"",LEFT(G51,4)&lt;&gt;"{TEX",ISERROR(SUMPRODUCT(SEARCH(MID(F51,ROW(INDIRECT("1:"&amp;LEN(TRIM(F51)))),1)," "&amp;W51&amp;CHAR(10)&amp;"""")))=TRUE)),"FORMAT_CHAR",IF(LEFT(G51,4)="{TEX","TEXT","UNK")))))))))))))))))))))))))</f>
        <v>UNK</v>
      </c>
      <c r="V51" s="126" t="b" cm="1">
        <f t="array" aca="1" ref="V51" ca="1">IF(OR(LEN(F51)&gt;P51+1),FALSE,IF(LEFT(G51,5)="{TEXT",TRUE,IF(AND(ISBLANK(F51)=FALSE,G51="{DATE_TEXT-YYYY-MM-DD}",LEN(F51)&lt;&gt;10),FALSE,IF(AND(ISBLANK(F51)=FALSE,ISNUMBER(SUMPRODUCT(SEARCH(MID(F51,ROW(INDIRECT("1:"&amp;LEN(TRIM(F51)))),1)," "&amp;W51&amp;CHAR(10)&amp;"""")))=FALSE),FALSE,TRUE))))</f>
        <v>1</v>
      </c>
      <c r="W51" s="127" t="str">
        <f>IF(G51="{Applicable/N/A}","N/Aplicable",IF(E51="Designated Entity LEI","ABCDEFGHIJKLMNOPQRSTUVWXYZ0123456789",IF(OR(G51="{ISIN}",G51="{LEI}"),";ABCDEFGHIJKLMNOPQRSTUVWXYZ0123456789",IF(G51="{Master Trust/Other}","Master TuOhe",IF(E51="Securitisation type","Privateublc",IF(LEFT(G51,4)="{CA_",Val!B$21,IF(G51="{COUNTRY_EU_LIST}"," ;abcdefghijklmnopqrstuvwxyzABCDEFGHIJKLMNOPQRSTUVWXYZ0123456789",IF(OR(G51="{NOTIFICATION ID}",G51="{SECURITISATION ID}"),Val!B$15,IF(G51="{COUNTRY_EU}"," ;abcdefghijklmnopqrstuvwxyzABCDEFGHIJKLMNOPQRSTUVWXYZ",IF(G51="{Confirmed/Unconfirmed}","ConfirmedUnc",IF(G51="{Confirmed/Unconfirmed/N/A}","Confirmed/UncNA",IF(LEFT(G51,4)="{DAT","0123456789-",IF(LEFT(G51,4)="{Y/N","YN",IF(OR(LEFT(G51,4)="{N/A",LEFT(G51,4)="{LIS",LEFT(G51,4)="{No ",LEFT(G51,4)="{SEC",LEFT(G51,4)="{Mas"),Val!B$20,IF(LEFT(G51,4)="{TEX",Val!B$21,IF(LEFT(G51,4)="{ALP",Val!B$20,IF(LEFT(G51,4)="{COU",Val!B$20)))))))))))))))))</f>
        <v>Confirmed/UncNA</v>
      </c>
      <c r="X51" s="132"/>
      <c r="Y51" s="132"/>
      <c r="Z51" s="132"/>
      <c r="AA51" s="132"/>
      <c r="AB51" s="134"/>
      <c r="AC51" s="134"/>
      <c r="AD51" s="132"/>
      <c r="AE51" s="132"/>
      <c r="AF51" s="132"/>
      <c r="AG51" s="129" t="s">
        <v>794</v>
      </c>
      <c r="AH51" s="132"/>
      <c r="AI51" s="117"/>
      <c r="AJ51" s="132"/>
      <c r="AK51" s="75"/>
    </row>
    <row r="52" spans="1:37" s="2" customFormat="1" ht="129.6" x14ac:dyDescent="0.3">
      <c r="A52" s="15" t="s">
        <v>1200</v>
      </c>
      <c r="B52" s="16" t="s">
        <v>250</v>
      </c>
      <c r="C52" s="17" t="s">
        <v>227</v>
      </c>
      <c r="D52" s="18" t="s">
        <v>62</v>
      </c>
      <c r="E52" s="23" t="s">
        <v>234</v>
      </c>
      <c r="F52" s="61"/>
      <c r="G52" s="108" t="s">
        <v>199</v>
      </c>
      <c r="H52" s="161"/>
      <c r="I52" s="88" t="s">
        <v>1332</v>
      </c>
      <c r="J52" s="156" t="s">
        <v>230</v>
      </c>
      <c r="K52" s="147"/>
      <c r="L52" s="147" t="s">
        <v>232</v>
      </c>
      <c r="M52" s="147" t="s">
        <v>195</v>
      </c>
      <c r="N52" s="148" t="s">
        <v>196</v>
      </c>
      <c r="O52" s="126">
        <f t="shared" ca="1" si="1"/>
        <v>1</v>
      </c>
      <c r="P52" s="126">
        <v>10000</v>
      </c>
      <c r="Q52" s="127" t="str">
        <f ca="1">IF(AND(E52="Last notification date",MONTH(TODAY())&gt;9,DAY(TODAY())&gt;9),YEAR(TODAY())&amp;"-"&amp;MONTH(TODAY())&amp;"-"&amp;DAY(TODAY()),IF(AND(E52="Last notification date",MONTH(TODAY())&lt;9,DAY(TODAY())&lt;10),YEAR(TODAY())&amp;"-0"&amp;MONTH(TODAY())&amp;"-0"&amp;DAY(TODAY()),IF(AND(E52="Last notification date",MONTH(TODAY())&gt;9,DAY(TODAY())&lt;10),YEAR(TODAY())&amp;"-"&amp;MONTH(TODAY())&amp;"-0"&amp;DAY(TODAY()),IF(AND(E52="Last notification date",MONTH(TODAY())&lt;10,DAY(TODAY())&gt;9),YEAR(TODAY())&amp;"-0"&amp;MONTH(TODAY())&amp;"-"&amp;DAY(TODAY()),IF(LEFT(G52,4)="{SEC","SEC ID",IF(LEFT(G52,4)="{DAT","DATE",IF(LEFT(G52,4)="{TEX",Val!B$21,IF(LEFT(G52,4)="{ALP",Val!B$20,IF(LEFT(G52,4)="{COU",Val!B$20,IF(OR(LEFT(G52,4)="{ISI",LEFT(G52,4)="{LEI"),Val!B$17,IF(OR(LEFT(G52,4)="{CA_",LEFT(G52,4)="{Mas",LEFT(G52,4)="{Y/N",LEFT(G52,4)="{No ",LEFT(G52,4)="{N/A",LEFT(G52,4)="{Con",LEFT(G52,4)="{LIS"),"LIST","")))))))))))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2" s="126">
        <f t="shared" si="2"/>
        <v>0</v>
      </c>
      <c r="S52" s="128" t="s">
        <v>49</v>
      </c>
      <c r="T52" s="126" t="str">
        <f t="shared" si="4"/>
        <v>BLANK</v>
      </c>
      <c r="U52" s="126" t="str" cm="1">
        <f t="array" aca="1" ref="U52" ca="1">IF(AND(E52="Payment exemption explanation",ISBLANK(F52)=FALSE,F$77="Confirmed"),"FORMAT",IF(AND(E52="Historical Default and Loss Performance Data location",F$3="Public",ISBLANK(F52)=TRUE),"FORMAT",IF(AND(E51="Subject to severe clawback",F51="Y",ISBLANK(F52)=TRUE),"FORMAT",IF(AND(E51="Subject to severe clawback",F51="N",ISBLANK(F52)=FALSE),"FORMAT",IF(AND(OR(E52="Credit granting criteria supervision comment",E52="Credit granting criteria compliance comment"),ISBLANK(F52)=FALSE,OR(AND(F$34="N",E447="Originator (or original lender) is not a Credit institution"),AND(F$37="N",E$37="Originator (or original lender) is not a Credit institution"))),"FORMAT_S17",IF(AND(C52="STSS60",E52="Location of Liability cash flow model",ISBLANK(F52)=TRUE,F$3="Public"),"FORMAT_S60",IF(AND(C52="STSS58",E52="Historical Default and Loss Performance Data location",ISBLANK(F52)=TRUE,F$3="Public"),"FORMAT_S37",IF(AND(E52="Sponsor LEI",ISBLANK(F52)=TRUE,ISBLANK(F$8)=TRUE),"FORMAT_LEI",IF(AND(E52="Originator LEI",ISBLANK(F52)=TRUE,ISBLANK(F$11)=TRUE),"FORMAT_LEI",IF(OR(T52="EMPTY",P52+1&lt;LEN(F52),AND(G51="{Confirmed/Unconfirmed/N/A}",S52="N/A",F51="N/A",F52&lt;&gt;"")),"FORMAT",IF(OR(AND(E52="Non-ABCP securitisation unique identifier",MID(F52,21,1)&lt;&gt;"N"),AND(E52="ABCP transaction unique identifier",MID(F52,21,1)&lt;&gt;"T"),AND(E52="ABCP programme unique identifier",MID(F52,21,1)&lt;&gt;"P")),"FORMAT_SEC_ID",IF(AND(E52="Underlying exposures classification",F52&lt;&gt;"residential mortgages",F52&lt;&gt;"commercial mortgages",F52&lt;&gt;"credit facilities provided to individuals for personal, family or household consumption purposes",F52&lt;&gt;"credit facilities, including loans and leases, provided to any type of enterprise or corporation",F52&lt;&gt;"auto loans/leases",F52&lt;&gt;"credit-card receivables",F52&lt;&gt;"trade receivables",F52&lt;&gt;"others"),"FORMAT_LIST",IF(AND(E52="Instrument code",LEN(F52)-LEN(SUBSTITUTE(F52,";",""))&lt;&gt;LEN(F51)-LEN(SUBSTITUTE(F51,";",""))),"FORMAT_;",IF(AND(E52="Sponsor country (if multiple countries)",LEN(F52)-LEN(SUBSTITUTE(F52,";",""))&lt;&gt;LEN(F$11)-LEN(SUBSTITUTE(F$11,";",""))),"FORMAT_;",IF(AND(E52="Sponsor country (if multiple countries)",ISBLANK(F52)=FALSE,LEN(F52)-LEN(SUBSTITUTE(F52,";",""))=0),"FORMAT_;",IF(AND(E52="Sponsor country (if multiple countries)",ISBLANK(F52)=TRUE,LEN(F$11)-LEN(SUBSTITUTE(F$11,";",""))&lt;&gt;0),"FORMAT_;",IF(AND(E52="Originator country  (if multiple countries)",LEN(F52)-LEN(SUBSTITUTE(F52,";",""))&lt;&gt;0,ISBLANK(F52)=FALSE,LEN(F52)-LEN(SUBSTITUTE(F52,";",""))&lt;&gt;LEN(F$8)-LEN(SUBSTITUTE(F$8,";",""))),"FORMAT_;",IF(AND(E52="Originator country  (if multiple countries)",ISBLANK(F52)=FALSE,LEN(F52)-LEN(SUBSTITUTE(F52,";",""))=0),"FORMAT_;",IF(AND(E52="Originator country  (if multiple countries)",ISBLANK(F52)=TRUE,LEN(F$8)-LEN(SUBSTITUTE(F$8,";",""))&lt;&gt;0),"FORMAT_;",IF(AND(E52="Original lender country (if multiple countries)",ISBLANK(F52)=FALSE,LEN(F52)-LEN(SUBSTITUTE(F52,";",""))&lt;&gt;0,LEN(F52)-LEN(SUBSTITUTE(F52,";",""))&lt;&gt;LEN(F$14)-LEN(SUBSTITUTE(F$14,";",""))),"FORMAT_;",IF(AND(E52="Original lender country (if multiple countries)",ISBLANK(F52)=TRUE,LEN(F$14)-LEN(SUBSTITUTE(F$14,";",""))&lt;&gt;0),"FORMAT_;",IF(AND(E52="Original lender country (if multiple countries)",ISBLANK(F52)=FALSE,LEN(F52)-LEN(SUBSTITUTE(F52,";",""))=0),"FORMAT_;",IF(OR(AND(E52="Designated Entity LEI",LEN(F52)&lt;&gt;20),AND(G52="{LEI}",LEN(F52)&lt;&gt;0,LEN(F52)&lt;20),AND(G52="{ISIN}",LEN(F52)&lt;&gt;0,LEN(F52)&lt;12),AND(LEN(F52)&lt;&gt;20,E52="Retaining entity LEI",ISBLANK(F52)=FALSE),AND(E52="Instrument ISIN",ISBLANK(F52)=FALSE,LEN(F52)&gt;0,LEN(F52)&lt;11),AND(D52="M",LEFT(G52,4)="{DAT",LEN(F52)&lt;&gt;10)),"FORMAT_LEN",IF(OR(AND(F52&lt;&gt;"",LEFT(G52,4)&lt;&gt;"{TEX",ISNUMBER(SUMPRODUCT(FIND(MID(F52,ROW(INDIRECT("1:"&amp;LEN(F52))),1),W52)))=FALSE),AND(F52&lt;&gt;"",LEFT(G52,4)&lt;&gt;"{TEX",ISERROR(SUMPRODUCT(SEARCH(MID(F52,ROW(INDIRECT("1:"&amp;LEN(TRIM(F52)))),1)," "&amp;W52&amp;CHAR(10)&amp;"""")))=TRUE)),"FORMAT_CHAR",IF(LEFT(G52,4)="{TEX","TEXT","UNK")))))))))))))))))))))))))</f>
        <v>TEXT</v>
      </c>
      <c r="V52" s="126" t="b" cm="1">
        <f t="array" aca="1" ref="V52" ca="1">IF(OR(LEN(F52)&gt;P52+1),FALSE,IF(LEFT(G52,5)="{TEXT",TRUE,IF(AND(ISBLANK(F52)=FALSE,G52="{DATE_TEXT-YYYY-MM-DD}",LEN(F52)&lt;&gt;10),FALSE,IF(AND(ISBLANK(F52)=FALSE,ISNUMBER(SUMPRODUCT(SEARCH(MID(F52,ROW(INDIRECT("1:"&amp;LEN(TRIM(F52)))),1)," "&amp;W52&amp;CHAR(10)&amp;"""")))=FALSE),FALSE,TRUE))))</f>
        <v>1</v>
      </c>
      <c r="W52" s="127" t="str">
        <f>IF(G52="{Applicable/N/A}","N/Aplicable",IF(E52="Designated Entity LEI","ABCDEFGHIJKLMNOPQRSTUVWXYZ0123456789",IF(OR(G52="{ISIN}",G52="{LEI}"),";ABCDEFGHIJKLMNOPQRSTUVWXYZ0123456789",IF(G52="{Master Trust/Other}","Master TuOhe",IF(E52="Securitisation type","Privateublc",IF(LEFT(G52,4)="{CA_",Val!B$21,IF(G52="{COUNTRY_EU_LIST}"," ;abcdefghijklmnopqrstuvwxyzABCDEFGHIJKLMNOPQRSTUVWXYZ0123456789",IF(OR(G52="{NOTIFICATION ID}",G52="{SECURITISATION ID}"),Val!B$15,IF(G52="{COUNTRY_EU}"," ;abcdefghijklmnopqrstuvwxyzABCDEFGHIJKLMNOPQRSTUVWXYZ",IF(G52="{Confirmed/Unconfirmed}","ConfirmedUnc",IF(G52="{Confirmed/Unconfirmed/N/A}","Confirmed/UncNA",IF(LEFT(G52,4)="{DAT","0123456789-",IF(LEFT(G52,4)="{Y/N","YN",IF(OR(LEFT(G52,4)="{N/A",LEFT(G52,4)="{LIS",LEFT(G52,4)="{No ",LEFT(G52,4)="{SEC",LEFT(G52,4)="{Mas"),Val!B$20,IF(LEFT(G52,4)="{TEX",Val!B$21,IF(LEFT(G52,4)="{ALP",Val!B$20,IF(LEFT(G52,4)="{COU",Val!B$20)))))))))))))))))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2" s="132"/>
      <c r="Y52" s="132"/>
      <c r="Z52" s="132"/>
      <c r="AA52" s="132"/>
      <c r="AB52" s="134"/>
      <c r="AC52" s="134"/>
      <c r="AD52" s="132"/>
      <c r="AE52" s="132"/>
      <c r="AF52" s="132"/>
      <c r="AG52" s="129" t="s">
        <v>828</v>
      </c>
      <c r="AH52" s="132"/>
      <c r="AI52" s="117"/>
      <c r="AJ52" s="132"/>
      <c r="AK52" s="75"/>
    </row>
    <row r="53" spans="1:37" s="2" customFormat="1" ht="115.2" x14ac:dyDescent="0.3">
      <c r="A53" s="15" t="s">
        <v>1201</v>
      </c>
      <c r="B53" s="16" t="s">
        <v>256</v>
      </c>
      <c r="C53" s="20" t="s">
        <v>227</v>
      </c>
      <c r="D53" s="21" t="s">
        <v>52</v>
      </c>
      <c r="E53" s="22" t="s">
        <v>236</v>
      </c>
      <c r="F53" s="45" t="s">
        <v>49</v>
      </c>
      <c r="G53" s="60" t="s">
        <v>176</v>
      </c>
      <c r="H53" s="153" t="s">
        <v>237</v>
      </c>
      <c r="I53" s="88" t="s">
        <v>1372</v>
      </c>
      <c r="J53" s="156" t="s">
        <v>230</v>
      </c>
      <c r="K53" s="147"/>
      <c r="L53" s="147" t="s">
        <v>232</v>
      </c>
      <c r="M53" s="147" t="s">
        <v>171</v>
      </c>
      <c r="N53" s="148" t="s">
        <v>196</v>
      </c>
      <c r="O53" s="126">
        <f t="shared" ca="1" si="1"/>
        <v>1</v>
      </c>
      <c r="P53" s="126">
        <v>12</v>
      </c>
      <c r="Q53" s="127" t="str">
        <f ca="1">IF(AND(E53="Last notification date",MONTH(TODAY())&gt;9,DAY(TODAY())&gt;9),YEAR(TODAY())&amp;"-"&amp;MONTH(TODAY())&amp;"-"&amp;DAY(TODAY()),IF(AND(E53="Last notification date",MONTH(TODAY())&lt;9,DAY(TODAY())&lt;10),YEAR(TODAY())&amp;"-0"&amp;MONTH(TODAY())&amp;"-0"&amp;DAY(TODAY()),IF(AND(E53="Last notification date",MONTH(TODAY())&gt;9,DAY(TODAY())&lt;10),YEAR(TODAY())&amp;"-"&amp;MONTH(TODAY())&amp;"-0"&amp;DAY(TODAY()),IF(AND(E53="Last notification date",MONTH(TODAY())&lt;10,DAY(TODAY())&gt;9),YEAR(TODAY())&amp;"-0"&amp;MONTH(TODAY())&amp;"-"&amp;DAY(TODAY()),IF(LEFT(G53,4)="{SEC","SEC ID",IF(LEFT(G53,4)="{DAT","DATE",IF(LEFT(G53,4)="{TEX",Val!B$21,IF(LEFT(G53,4)="{ALP",Val!B$20,IF(LEFT(G53,4)="{COU",Val!B$20,IF(OR(LEFT(G53,4)="{ISI",LEFT(G53,4)="{LEI"),Val!B$17,IF(OR(LEFT(G53,4)="{CA_",LEFT(G53,4)="{Mas",LEFT(G53,4)="{Y/N",LEFT(G53,4)="{No ",LEFT(G53,4)="{N/A",LEFT(G53,4)="{Con",LEFT(G53,4)="{LIS"),"LIST","")))))))))))</f>
        <v>LIST</v>
      </c>
      <c r="R53" s="126">
        <f t="shared" si="2"/>
        <v>3</v>
      </c>
      <c r="S53" s="128"/>
      <c r="T53" s="126" t="str">
        <f t="shared" si="4"/>
        <v>UNK</v>
      </c>
      <c r="U53" s="126" t="str" cm="1">
        <f t="array" aca="1" ref="U53" ca="1">IF(AND(E53="Payment exemption explanation",ISBLANK(F53)=FALSE,F$77="Confirmed"),"FORMAT",IF(AND(E53="Historical Default and Loss Performance Data location",F$3="Public",ISBLANK(F53)=TRUE),"FORMAT",IF(AND(E52="Subject to severe clawback",F52="Y",ISBLANK(F53)=TRUE),"FORMAT",IF(AND(E52="Subject to severe clawback",F52="N",ISBLANK(F53)=FALSE),"FORMAT",IF(AND(OR(E53="Credit granting criteria supervision comment",E53="Credit granting criteria compliance comment"),ISBLANK(F53)=FALSE,OR(AND(F$34="N",E448="Originator (or original lender) is not a Credit institution"),AND(F$37="N",E$37="Originator (or original lender) is not a Credit institution"))),"FORMAT_S17",IF(AND(C53="STSS60",E53="Location of Liability cash flow model",ISBLANK(F53)=TRUE,F$3="Public"),"FORMAT_S60",IF(AND(C53="STSS58",E53="Historical Default and Loss Performance Data location",ISBLANK(F53)=TRUE,F$3="Public"),"FORMAT_S37",IF(AND(E53="Sponsor LEI",ISBLANK(F53)=TRUE,ISBLANK(F$8)=TRUE),"FORMAT_LEI",IF(AND(E53="Originator LEI",ISBLANK(F53)=TRUE,ISBLANK(F$11)=TRUE),"FORMAT_LEI",IF(OR(T53="EMPTY",P53+1&lt;LEN(F53),AND(G52="{Confirmed/Unconfirmed/N/A}",S53="N/A",F52="N/A",F53&lt;&gt;"")),"FORMAT",IF(OR(AND(E53="Non-ABCP securitisation unique identifier",MID(F53,21,1)&lt;&gt;"N"),AND(E53="ABCP transaction unique identifier",MID(F53,21,1)&lt;&gt;"T"),AND(E53="ABCP programme unique identifier",MID(F53,21,1)&lt;&gt;"P")),"FORMAT_SEC_ID",IF(AND(E53="Underlying exposures classification",F53&lt;&gt;"residential mortgages",F53&lt;&gt;"commercial mortgages",F53&lt;&gt;"credit facilities provided to individuals for personal, family or household consumption purposes",F53&lt;&gt;"credit facilities, including loans and leases, provided to any type of enterprise or corporation",F53&lt;&gt;"auto loans/leases",F53&lt;&gt;"credit-card receivables",F53&lt;&gt;"trade receivables",F53&lt;&gt;"others"),"FORMAT_LIST",IF(AND(E53="Instrument code",LEN(F53)-LEN(SUBSTITUTE(F53,";",""))&lt;&gt;LEN(F52)-LEN(SUBSTITUTE(F52,";",""))),"FORMAT_;",IF(AND(E53="Sponsor country (if multiple countries)",LEN(F53)-LEN(SUBSTITUTE(F53,";",""))&lt;&gt;LEN(F$11)-LEN(SUBSTITUTE(F$11,";",""))),"FORMAT_;",IF(AND(E53="Sponsor country (if multiple countries)",ISBLANK(F53)=FALSE,LEN(F53)-LEN(SUBSTITUTE(F53,";",""))=0),"FORMAT_;",IF(AND(E53="Sponsor country (if multiple countries)",ISBLANK(F53)=TRUE,LEN(F$11)-LEN(SUBSTITUTE(F$11,";",""))&lt;&gt;0),"FORMAT_;",IF(AND(E53="Originator country  (if multiple countries)",LEN(F53)-LEN(SUBSTITUTE(F53,";",""))&lt;&gt;0,ISBLANK(F53)=FALSE,LEN(F53)-LEN(SUBSTITUTE(F53,";",""))&lt;&gt;LEN(F$8)-LEN(SUBSTITUTE(F$8,";",""))),"FORMAT_;",IF(AND(E53="Originator country  (if multiple countries)",ISBLANK(F53)=FALSE,LEN(F53)-LEN(SUBSTITUTE(F53,";",""))=0),"FORMAT_;",IF(AND(E53="Originator country  (if multiple countries)",ISBLANK(F53)=TRUE,LEN(F$8)-LEN(SUBSTITUTE(F$8,";",""))&lt;&gt;0),"FORMAT_;",IF(AND(E53="Original lender country (if multiple countries)",ISBLANK(F53)=FALSE,LEN(F53)-LEN(SUBSTITUTE(F53,";",""))&lt;&gt;0,LEN(F53)-LEN(SUBSTITUTE(F53,";",""))&lt;&gt;LEN(F$14)-LEN(SUBSTITUTE(F$14,";",""))),"FORMAT_;",IF(AND(E53="Original lender country (if multiple countries)",ISBLANK(F53)=TRUE,LEN(F$14)-LEN(SUBSTITUTE(F$14,";",""))&lt;&gt;0),"FORMAT_;",IF(AND(E53="Original lender country (if multiple countries)",ISBLANK(F53)=FALSE,LEN(F53)-LEN(SUBSTITUTE(F53,";",""))=0),"FORMAT_;",IF(OR(AND(E53="Designated Entity LEI",LEN(F53)&lt;&gt;20),AND(G53="{LEI}",LEN(F53)&lt;&gt;0,LEN(F53)&lt;20),AND(G53="{ISIN}",LEN(F53)&lt;&gt;0,LEN(F53)&lt;12),AND(LEN(F53)&lt;&gt;20,E53="Retaining entity LEI",ISBLANK(F53)=FALSE),AND(E53="Instrument ISIN",ISBLANK(F53)=FALSE,LEN(F53)&gt;0,LEN(F53)&lt;11),AND(D53="M",LEFT(G53,4)="{DAT",LEN(F53)&lt;&gt;10)),"FORMAT_LEN",IF(OR(AND(F53&lt;&gt;"",LEFT(G53,4)&lt;&gt;"{TEX",ISNUMBER(SUMPRODUCT(FIND(MID(F53,ROW(INDIRECT("1:"&amp;LEN(F53))),1),W53)))=FALSE),AND(F53&lt;&gt;"",LEFT(G53,4)&lt;&gt;"{TEX",ISERROR(SUMPRODUCT(SEARCH(MID(F53,ROW(INDIRECT("1:"&amp;LEN(TRIM(F53)))),1)," "&amp;W53&amp;CHAR(10)&amp;"""")))=TRUE)),"FORMAT_CHAR",IF(LEFT(G53,4)="{TEX","TEXT","UNK")))))))))))))))))))))))))</f>
        <v>UNK</v>
      </c>
      <c r="V53" s="126" t="b" cm="1">
        <f t="array" aca="1" ref="V53" ca="1">IF(OR(LEN(F53)&gt;P53+1),FALSE,IF(LEFT(G53,5)="{TEXT",TRUE,IF(AND(ISBLANK(F53)=FALSE,G53="{DATE_TEXT-YYYY-MM-DD}",LEN(F53)&lt;&gt;10),FALSE,IF(AND(ISBLANK(F53)=FALSE,ISNUMBER(SUMPRODUCT(SEARCH(MID(F53,ROW(INDIRECT("1:"&amp;LEN(TRIM(F53)))),1)," "&amp;W53&amp;CHAR(10)&amp;"""")))=FALSE),FALSE,TRUE))))</f>
        <v>1</v>
      </c>
      <c r="W53" s="127" t="str">
        <f>IF(G53="{Applicable/N/A}","N/Aplicable",IF(E53="Designated Entity LEI","ABCDEFGHIJKLMNOPQRSTUVWXYZ0123456789",IF(OR(G53="{ISIN}",G53="{LEI}"),";ABCDEFGHIJKLMNOPQRSTUVWXYZ0123456789",IF(G53="{Master Trust/Other}","Master TuOhe",IF(E53="Securitisation type","Privateublc",IF(LEFT(G53,4)="{CA_",Val!B$21,IF(G53="{COUNTRY_EU_LIST}"," ;abcdefghijklmnopqrstuvwxyzABCDEFGHIJKLMNOPQRSTUVWXYZ0123456789",IF(OR(G53="{NOTIFICATION ID}",G53="{SECURITISATION ID}"),Val!B$15,IF(G53="{COUNTRY_EU}"," ;abcdefghijklmnopqrstuvwxyzABCDEFGHIJKLMNOPQRSTUVWXYZ",IF(G53="{Confirmed/Unconfirmed}","ConfirmedUnc",IF(G53="{Confirmed/Unconfirmed/N/A}","Confirmed/UncNA",IF(LEFT(G53,4)="{DAT","0123456789-",IF(LEFT(G53,4)="{Y/N","YN",IF(OR(LEFT(G53,4)="{N/A",LEFT(G53,4)="{LIS",LEFT(G53,4)="{No ",LEFT(G53,4)="{SEC",LEFT(G53,4)="{Mas"),Val!B$20,IF(LEFT(G53,4)="{TEX",Val!B$21,IF(LEFT(G53,4)="{ALP",Val!B$20,IF(LEFT(G53,4)="{COU",Val!B$20)))))))))))))))))</f>
        <v>Confirmed/UncNA</v>
      </c>
      <c r="X53" s="132"/>
      <c r="Y53" s="132"/>
      <c r="Z53" s="132"/>
      <c r="AA53" s="132"/>
      <c r="AB53" s="134"/>
      <c r="AC53" s="134"/>
      <c r="AD53" s="132"/>
      <c r="AE53" s="132"/>
      <c r="AF53" s="132"/>
      <c r="AG53" s="129" t="s">
        <v>830</v>
      </c>
      <c r="AH53" s="132"/>
      <c r="AI53" s="117"/>
      <c r="AJ53" s="132"/>
      <c r="AK53" s="75"/>
    </row>
    <row r="54" spans="1:37" s="2" customFormat="1" ht="129.6" x14ac:dyDescent="0.3">
      <c r="A54" s="15" t="s">
        <v>1202</v>
      </c>
      <c r="B54" s="16" t="s">
        <v>258</v>
      </c>
      <c r="C54" s="30" t="s">
        <v>227</v>
      </c>
      <c r="D54" s="31" t="s">
        <v>46</v>
      </c>
      <c r="E54" s="26" t="s">
        <v>239</v>
      </c>
      <c r="F54" s="63"/>
      <c r="G54" s="109" t="s">
        <v>114</v>
      </c>
      <c r="H54" s="154"/>
      <c r="I54" s="88" t="s">
        <v>1333</v>
      </c>
      <c r="J54" s="159" t="s">
        <v>230</v>
      </c>
      <c r="K54" s="144"/>
      <c r="L54" s="144" t="s">
        <v>232</v>
      </c>
      <c r="M54" s="144" t="s">
        <v>171</v>
      </c>
      <c r="N54" s="146" t="s">
        <v>196</v>
      </c>
      <c r="O54" s="126">
        <f t="shared" ca="1" si="1"/>
        <v>1</v>
      </c>
      <c r="P54" s="126">
        <v>5000</v>
      </c>
      <c r="Q54" s="127" t="str">
        <f ca="1">IF(AND(E54="Last notification date",MONTH(TODAY())&gt;9,DAY(TODAY())&gt;9),YEAR(TODAY())&amp;"-"&amp;MONTH(TODAY())&amp;"-"&amp;DAY(TODAY()),IF(AND(E54="Last notification date",MONTH(TODAY())&lt;9,DAY(TODAY())&lt;10),YEAR(TODAY())&amp;"-0"&amp;MONTH(TODAY())&amp;"-0"&amp;DAY(TODAY()),IF(AND(E54="Last notification date",MONTH(TODAY())&gt;9,DAY(TODAY())&lt;10),YEAR(TODAY())&amp;"-"&amp;MONTH(TODAY())&amp;"-0"&amp;DAY(TODAY()),IF(AND(E54="Last notification date",MONTH(TODAY())&lt;10,DAY(TODAY())&gt;9),YEAR(TODAY())&amp;"-0"&amp;MONTH(TODAY())&amp;"-"&amp;DAY(TODAY()),IF(LEFT(G54,4)="{SEC","SEC ID",IF(LEFT(G54,4)="{DAT","DATE",IF(LEFT(G54,4)="{TEX",Val!B$21,IF(LEFT(G54,4)="{ALP",Val!B$20,IF(LEFT(G54,4)="{COU",Val!B$20,IF(OR(LEFT(G54,4)="{ISI",LEFT(G54,4)="{LEI"),Val!B$17,IF(OR(LEFT(G54,4)="{CA_",LEFT(G54,4)="{Mas",LEFT(G54,4)="{Y/N",LEFT(G54,4)="{No ",LEFT(G54,4)="{N/A",LEFT(G54,4)="{Con",LEFT(G54,4)="{LIS"),"LIST","")))))))))))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4" s="126">
        <f t="shared" si="2"/>
        <v>0</v>
      </c>
      <c r="S54" s="128" t="s">
        <v>49</v>
      </c>
      <c r="T54" s="126" t="str">
        <f t="shared" si="4"/>
        <v>BLANK</v>
      </c>
      <c r="U54" s="126" t="str" cm="1">
        <f t="array" aca="1" ref="U54" ca="1">IF(AND(E54="Payment exemption explanation",ISBLANK(F54)=FALSE,F$77="Confirmed"),"FORMAT",IF(AND(E54="Historical Default and Loss Performance Data location",F$3="Public",ISBLANK(F54)=TRUE),"FORMAT",IF(AND(E53="Subject to severe clawback",F53="Y",ISBLANK(F54)=TRUE),"FORMAT",IF(AND(E53="Subject to severe clawback",F53="N",ISBLANK(F54)=FALSE),"FORMAT",IF(AND(OR(E54="Credit granting criteria supervision comment",E54="Credit granting criteria compliance comment"),ISBLANK(F54)=FALSE,OR(AND(F$34="N",E449="Originator (or original lender) is not a Credit institution"),AND(F$37="N",E$37="Originator (or original lender) is not a Credit institution"))),"FORMAT_S17",IF(AND(C54="STSS60",E54="Location of Liability cash flow model",ISBLANK(F54)=TRUE,F$3="Public"),"FORMAT_S60",IF(AND(C54="STSS58",E54="Historical Default and Loss Performance Data location",ISBLANK(F54)=TRUE,F$3="Public"),"FORMAT_S37",IF(AND(E54="Sponsor LEI",ISBLANK(F54)=TRUE,ISBLANK(F$8)=TRUE),"FORMAT_LEI",IF(AND(E54="Originator LEI",ISBLANK(F54)=TRUE,ISBLANK(F$11)=TRUE),"FORMAT_LEI",IF(OR(T54="EMPTY",P54+1&lt;LEN(F54),AND(G53="{Confirmed/Unconfirmed/N/A}",S54="N/A",F53="N/A",F54&lt;&gt;"")),"FORMAT",IF(OR(AND(E54="Non-ABCP securitisation unique identifier",MID(F54,21,1)&lt;&gt;"N"),AND(E54="ABCP transaction unique identifier",MID(F54,21,1)&lt;&gt;"T"),AND(E54="ABCP programme unique identifier",MID(F54,21,1)&lt;&gt;"P")),"FORMAT_SEC_ID",IF(AND(E54="Underlying exposures classification",F54&lt;&gt;"residential mortgages",F54&lt;&gt;"commercial mortgages",F54&lt;&gt;"credit facilities provided to individuals for personal, family or household consumption purposes",F54&lt;&gt;"credit facilities, including loans and leases, provided to any type of enterprise or corporation",F54&lt;&gt;"auto loans/leases",F54&lt;&gt;"credit-card receivables",F54&lt;&gt;"trade receivables",F54&lt;&gt;"others"),"FORMAT_LIST",IF(AND(E54="Instrument code",LEN(F54)-LEN(SUBSTITUTE(F54,";",""))&lt;&gt;LEN(F53)-LEN(SUBSTITUTE(F53,";",""))),"FORMAT_;",IF(AND(E54="Sponsor country (if multiple countries)",LEN(F54)-LEN(SUBSTITUTE(F54,";",""))&lt;&gt;LEN(F$11)-LEN(SUBSTITUTE(F$11,";",""))),"FORMAT_;",IF(AND(E54="Sponsor country (if multiple countries)",ISBLANK(F54)=FALSE,LEN(F54)-LEN(SUBSTITUTE(F54,";",""))=0),"FORMAT_;",IF(AND(E54="Sponsor country (if multiple countries)",ISBLANK(F54)=TRUE,LEN(F$11)-LEN(SUBSTITUTE(F$11,";",""))&lt;&gt;0),"FORMAT_;",IF(AND(E54="Originator country  (if multiple countries)",LEN(F54)-LEN(SUBSTITUTE(F54,";",""))&lt;&gt;0,ISBLANK(F54)=FALSE,LEN(F54)-LEN(SUBSTITUTE(F54,";",""))&lt;&gt;LEN(F$8)-LEN(SUBSTITUTE(F$8,";",""))),"FORMAT_;",IF(AND(E54="Originator country  (if multiple countries)",ISBLANK(F54)=FALSE,LEN(F54)-LEN(SUBSTITUTE(F54,";",""))=0),"FORMAT_;",IF(AND(E54="Originator country  (if multiple countries)",ISBLANK(F54)=TRUE,LEN(F$8)-LEN(SUBSTITUTE(F$8,";",""))&lt;&gt;0),"FORMAT_;",IF(AND(E54="Original lender country (if multiple countries)",ISBLANK(F54)=FALSE,LEN(F54)-LEN(SUBSTITUTE(F54,";",""))&lt;&gt;0,LEN(F54)-LEN(SUBSTITUTE(F54,";",""))&lt;&gt;LEN(F$14)-LEN(SUBSTITUTE(F$14,";",""))),"FORMAT_;",IF(AND(E54="Original lender country (if multiple countries)",ISBLANK(F54)=TRUE,LEN(F$14)-LEN(SUBSTITUTE(F$14,";",""))&lt;&gt;0),"FORMAT_;",IF(AND(E54="Original lender country (if multiple countries)",ISBLANK(F54)=FALSE,LEN(F54)-LEN(SUBSTITUTE(F54,";",""))=0),"FORMAT_;",IF(OR(AND(E54="Designated Entity LEI",LEN(F54)&lt;&gt;20),AND(G54="{LEI}",LEN(F54)&lt;&gt;0,LEN(F54)&lt;20),AND(G54="{ISIN}",LEN(F54)&lt;&gt;0,LEN(F54)&lt;12),AND(LEN(F54)&lt;&gt;20,E54="Retaining entity LEI",ISBLANK(F54)=FALSE),AND(E54="Instrument ISIN",ISBLANK(F54)=FALSE,LEN(F54)&gt;0,LEN(F54)&lt;11),AND(D54="M",LEFT(G54,4)="{DAT",LEN(F54)&lt;&gt;10)),"FORMAT_LEN",IF(OR(AND(F54&lt;&gt;"",LEFT(G54,4)&lt;&gt;"{TEX",ISNUMBER(SUMPRODUCT(FIND(MID(F54,ROW(INDIRECT("1:"&amp;LEN(F54))),1),W54)))=FALSE),AND(F54&lt;&gt;"",LEFT(G54,4)&lt;&gt;"{TEX",ISERROR(SUMPRODUCT(SEARCH(MID(F54,ROW(INDIRECT("1:"&amp;LEN(TRIM(F54)))),1)," "&amp;W54&amp;CHAR(10)&amp;"""")))=TRUE)),"FORMAT_CHAR",IF(LEFT(G54,4)="{TEX","TEXT","UNK")))))))))))))))))))))))))</f>
        <v>TEXT</v>
      </c>
      <c r="V54" s="126" t="b" cm="1">
        <f t="array" aca="1" ref="V54" ca="1">IF(OR(LEN(F54)&gt;P54+1),FALSE,IF(LEFT(G54,5)="{TEXT",TRUE,IF(AND(ISBLANK(F54)=FALSE,G54="{DATE_TEXT-YYYY-MM-DD}",LEN(F54)&lt;&gt;10),FALSE,IF(AND(ISBLANK(F54)=FALSE,ISNUMBER(SUMPRODUCT(SEARCH(MID(F54,ROW(INDIRECT("1:"&amp;LEN(TRIM(F54)))),1)," "&amp;W54&amp;CHAR(10)&amp;"""")))=FALSE),FALSE,TRUE))))</f>
        <v>1</v>
      </c>
      <c r="W54" s="127" t="str">
        <f>IF(G54="{Applicable/N/A}","N/Aplicable",IF(E54="Designated Entity LEI","ABCDEFGHIJKLMNOPQRSTUVWXYZ0123456789",IF(OR(G54="{ISIN}",G54="{LEI}"),";ABCDEFGHIJKLMNOPQRSTUVWXYZ0123456789",IF(G54="{Master Trust/Other}","Master TuOhe",IF(E54="Securitisation type","Privateublc",IF(LEFT(G54,4)="{CA_",Val!B$21,IF(G54="{COUNTRY_EU_LIST}"," ;abcdefghijklmnopqrstuvwxyzABCDEFGHIJKLMNOPQRSTUVWXYZ0123456789",IF(OR(G54="{NOTIFICATION ID}",G54="{SECURITISATION ID}"),Val!B$15,IF(G54="{COUNTRY_EU}"," ;abcdefghijklmnopqrstuvwxyzABCDEFGHIJKLMNOPQRSTUVWXYZ",IF(G54="{Confirmed/Unconfirmed}","ConfirmedUnc",IF(G54="{Confirmed/Unconfirmed/N/A}","Confirmed/UncNA",IF(LEFT(G54,4)="{DAT","0123456789-",IF(LEFT(G54,4)="{Y/N","YN",IF(OR(LEFT(G54,4)="{N/A",LEFT(G54,4)="{LIS",LEFT(G54,4)="{No ",LEFT(G54,4)="{SEC",LEFT(G54,4)="{Mas"),Val!B$20,IF(LEFT(G54,4)="{TEX",Val!B$21,IF(LEFT(G54,4)="{ALP",Val!B$20,IF(LEFT(G54,4)="{COU",Val!B$20)))))))))))))))))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4" s="132"/>
      <c r="Y54" s="132"/>
      <c r="Z54" s="132"/>
      <c r="AA54" s="132"/>
      <c r="AB54" s="134"/>
      <c r="AC54" s="134"/>
      <c r="AD54" s="132"/>
      <c r="AE54" s="132"/>
      <c r="AF54" s="132"/>
      <c r="AG54" s="129" t="s">
        <v>804</v>
      </c>
      <c r="AH54" s="132"/>
      <c r="AI54" s="117"/>
      <c r="AJ54" s="132"/>
      <c r="AK54" s="75"/>
    </row>
    <row r="55" spans="1:37" s="2" customFormat="1" ht="86.4" x14ac:dyDescent="0.3">
      <c r="A55" s="15" t="s">
        <v>1203</v>
      </c>
      <c r="B55" s="16" t="s">
        <v>260</v>
      </c>
      <c r="C55" s="20" t="s">
        <v>241</v>
      </c>
      <c r="D55" s="21" t="s">
        <v>52</v>
      </c>
      <c r="E55" s="22" t="s">
        <v>242</v>
      </c>
      <c r="F55" s="45" t="s">
        <v>175</v>
      </c>
      <c r="G55" s="60" t="s">
        <v>190</v>
      </c>
      <c r="H55" s="153" t="s">
        <v>243</v>
      </c>
      <c r="I55" s="93" t="s">
        <v>1373</v>
      </c>
      <c r="J55" s="155" t="s">
        <v>244</v>
      </c>
      <c r="K55" s="143" t="s">
        <v>245</v>
      </c>
      <c r="L55" s="143" t="s">
        <v>246</v>
      </c>
      <c r="M55" s="143" t="s">
        <v>195</v>
      </c>
      <c r="N55" s="145" t="s">
        <v>247</v>
      </c>
      <c r="O55" s="126">
        <f t="shared" ca="1" si="1"/>
        <v>1</v>
      </c>
      <c r="P55" s="126">
        <v>12</v>
      </c>
      <c r="Q55" s="127" t="str">
        <f ca="1">IF(AND(E55="Last notification date",MONTH(TODAY())&gt;9,DAY(TODAY())&gt;9),YEAR(TODAY())&amp;"-"&amp;MONTH(TODAY())&amp;"-"&amp;DAY(TODAY()),IF(AND(E55="Last notification date",MONTH(TODAY())&lt;9,DAY(TODAY())&lt;10),YEAR(TODAY())&amp;"-0"&amp;MONTH(TODAY())&amp;"-0"&amp;DAY(TODAY()),IF(AND(E55="Last notification date",MONTH(TODAY())&gt;9,DAY(TODAY())&lt;10),YEAR(TODAY())&amp;"-"&amp;MONTH(TODAY())&amp;"-0"&amp;DAY(TODAY()),IF(AND(E55="Last notification date",MONTH(TODAY())&lt;10,DAY(TODAY())&gt;9),YEAR(TODAY())&amp;"-0"&amp;MONTH(TODAY())&amp;"-"&amp;DAY(TODAY()),IF(LEFT(G55,4)="{SEC","SEC ID",IF(LEFT(G55,4)="{DAT","DATE",IF(LEFT(G55,4)="{TEX",Val!B$21,IF(LEFT(G55,4)="{ALP",Val!B$20,IF(LEFT(G55,4)="{COU",Val!B$20,IF(OR(LEFT(G55,4)="{ISI",LEFT(G55,4)="{LEI"),Val!B$17,IF(OR(LEFT(G55,4)="{CA_",LEFT(G55,4)="{Mas",LEFT(G55,4)="{Y/N",LEFT(G55,4)="{No ",LEFT(G55,4)="{N/A",LEFT(G55,4)="{Con",LEFT(G55,4)="{LIS"),"LIST","")))))))))))</f>
        <v>LIST</v>
      </c>
      <c r="R55" s="126">
        <f t="shared" si="2"/>
        <v>9</v>
      </c>
      <c r="S55" s="128"/>
      <c r="T55" s="126" t="str">
        <f t="shared" si="4"/>
        <v>UNK</v>
      </c>
      <c r="U55" s="126" t="str" cm="1">
        <f t="array" aca="1" ref="U55" ca="1">IF(AND(E55="Payment exemption explanation",ISBLANK(F55)=FALSE,F$77="Confirmed"),"FORMAT",IF(AND(E55="Historical Default and Loss Performance Data location",F$3="Public",ISBLANK(F55)=TRUE),"FORMAT",IF(AND(E54="Subject to severe clawback",F54="Y",ISBLANK(F55)=TRUE),"FORMAT",IF(AND(E54="Subject to severe clawback",F54="N",ISBLANK(F55)=FALSE),"FORMAT",IF(AND(OR(E55="Credit granting criteria supervision comment",E55="Credit granting criteria compliance comment"),ISBLANK(F55)=FALSE,OR(AND(F$34="N",E450="Originator (or original lender) is not a Credit institution"),AND(F$37="N",E$37="Originator (or original lender) is not a Credit institution"))),"FORMAT_S17",IF(AND(C55="STSS60",E55="Location of Liability cash flow model",ISBLANK(F55)=TRUE,F$3="Public"),"FORMAT_S60",IF(AND(C55="STSS58",E55="Historical Default and Loss Performance Data location",ISBLANK(F55)=TRUE,F$3="Public"),"FORMAT_S37",IF(AND(E55="Sponsor LEI",ISBLANK(F55)=TRUE,ISBLANK(F$8)=TRUE),"FORMAT_LEI",IF(AND(E55="Originator LEI",ISBLANK(F55)=TRUE,ISBLANK(F$11)=TRUE),"FORMAT_LEI",IF(OR(T55="EMPTY",P55+1&lt;LEN(F55),AND(G54="{Confirmed/Unconfirmed/N/A}",S55="N/A",F54="N/A",F55&lt;&gt;"")),"FORMAT",IF(OR(AND(E55="Non-ABCP securitisation unique identifier",MID(F55,21,1)&lt;&gt;"N"),AND(E55="ABCP transaction unique identifier",MID(F55,21,1)&lt;&gt;"T"),AND(E55="ABCP programme unique identifier",MID(F55,21,1)&lt;&gt;"P")),"FORMAT_SEC_ID",IF(AND(E55="Underlying exposures classification",F55&lt;&gt;"residential mortgages",F55&lt;&gt;"commercial mortgages",F55&lt;&gt;"credit facilities provided to individuals for personal, family or household consumption purposes",F55&lt;&gt;"credit facilities, including loans and leases, provided to any type of enterprise or corporation",F55&lt;&gt;"auto loans/leases",F55&lt;&gt;"credit-card receivables",F55&lt;&gt;"trade receivables",F55&lt;&gt;"others"),"FORMAT_LIST",IF(AND(E55="Instrument code",LEN(F55)-LEN(SUBSTITUTE(F55,";",""))&lt;&gt;LEN(F54)-LEN(SUBSTITUTE(F54,";",""))),"FORMAT_;",IF(AND(E55="Sponsor country (if multiple countries)",LEN(F55)-LEN(SUBSTITUTE(F55,";",""))&lt;&gt;LEN(F$11)-LEN(SUBSTITUTE(F$11,";",""))),"FORMAT_;",IF(AND(E55="Sponsor country (if multiple countries)",ISBLANK(F55)=FALSE,LEN(F55)-LEN(SUBSTITUTE(F55,";",""))=0),"FORMAT_;",IF(AND(E55="Sponsor country (if multiple countries)",ISBLANK(F55)=TRUE,LEN(F$11)-LEN(SUBSTITUTE(F$11,";",""))&lt;&gt;0),"FORMAT_;",IF(AND(E55="Originator country  (if multiple countries)",LEN(F55)-LEN(SUBSTITUTE(F55,";",""))&lt;&gt;0,ISBLANK(F55)=FALSE,LEN(F55)-LEN(SUBSTITUTE(F55,";",""))&lt;&gt;LEN(F$8)-LEN(SUBSTITUTE(F$8,";",""))),"FORMAT_;",IF(AND(E55="Originator country  (if multiple countries)",ISBLANK(F55)=FALSE,LEN(F55)-LEN(SUBSTITUTE(F55,";",""))=0),"FORMAT_;",IF(AND(E55="Originator country  (if multiple countries)",ISBLANK(F55)=TRUE,LEN(F$8)-LEN(SUBSTITUTE(F$8,";",""))&lt;&gt;0),"FORMAT_;",IF(AND(E55="Original lender country (if multiple countries)",ISBLANK(F55)=FALSE,LEN(F55)-LEN(SUBSTITUTE(F55,";",""))&lt;&gt;0,LEN(F55)-LEN(SUBSTITUTE(F55,";",""))&lt;&gt;LEN(F$14)-LEN(SUBSTITUTE(F$14,";",""))),"FORMAT_;",IF(AND(E55="Original lender country (if multiple countries)",ISBLANK(F55)=TRUE,LEN(F$14)-LEN(SUBSTITUTE(F$14,";",""))&lt;&gt;0),"FORMAT_;",IF(AND(E55="Original lender country (if multiple countries)",ISBLANK(F55)=FALSE,LEN(F55)-LEN(SUBSTITUTE(F55,";",""))=0),"FORMAT_;",IF(OR(AND(E55="Designated Entity LEI",LEN(F55)&lt;&gt;20),AND(G55="{LEI}",LEN(F55)&lt;&gt;0,LEN(F55)&lt;20),AND(G55="{ISIN}",LEN(F55)&lt;&gt;0,LEN(F55)&lt;12),AND(LEN(F55)&lt;&gt;20,E55="Retaining entity LEI",ISBLANK(F55)=FALSE),AND(E55="Instrument ISIN",ISBLANK(F55)=FALSE,LEN(F55)&gt;0,LEN(F55)&lt;11),AND(D55="M",LEFT(G55,4)="{DAT",LEN(F55)&lt;&gt;10)),"FORMAT_LEN",IF(OR(AND(F55&lt;&gt;"",LEFT(G55,4)&lt;&gt;"{TEX",ISNUMBER(SUMPRODUCT(FIND(MID(F55,ROW(INDIRECT("1:"&amp;LEN(F55))),1),W55)))=FALSE),AND(F55&lt;&gt;"",LEFT(G55,4)&lt;&gt;"{TEX",ISERROR(SUMPRODUCT(SEARCH(MID(F55,ROW(INDIRECT("1:"&amp;LEN(TRIM(F55)))),1)," "&amp;W55&amp;CHAR(10)&amp;"""")))=TRUE)),"FORMAT_CHAR",IF(LEFT(G55,4)="{TEX","TEXT","UNK")))))))))))))))))))))))))</f>
        <v>UNK</v>
      </c>
      <c r="V55" s="126" t="b" cm="1">
        <f t="array" aca="1" ref="V55" ca="1">IF(OR(LEN(F55)&gt;P55+1),FALSE,IF(LEFT(G55,5)="{TEXT",TRUE,IF(AND(ISBLANK(F55)=FALSE,G55="{DATE_TEXT-YYYY-MM-DD}",LEN(F55)&lt;&gt;10),FALSE,IF(AND(ISBLANK(F55)=FALSE,ISNUMBER(SUMPRODUCT(SEARCH(MID(F55,ROW(INDIRECT("1:"&amp;LEN(TRIM(F55)))),1)," "&amp;W55&amp;CHAR(10)&amp;"""")))=FALSE),FALSE,TRUE))))</f>
        <v>1</v>
      </c>
      <c r="W55" s="127" t="str">
        <f>IF(G55="{Applicable/N/A}","N/Aplicable",IF(E55="Designated Entity LEI","ABCDEFGHIJKLMNOPQRSTUVWXYZ0123456789",IF(OR(G55="{ISIN}",G55="{LEI}"),";ABCDEFGHIJKLMNOPQRSTUVWXYZ0123456789",IF(G55="{Master Trust/Other}","Master TuOhe",IF(E55="Securitisation type","Privateublc",IF(LEFT(G55,4)="{CA_",Val!B$21,IF(G55="{COUNTRY_EU_LIST}"," ;abcdefghijklmnopqrstuvwxyzABCDEFGHIJKLMNOPQRSTUVWXYZ0123456789",IF(OR(G55="{NOTIFICATION ID}",G55="{SECURITISATION ID}"),Val!B$15,IF(G55="{COUNTRY_EU}"," ;abcdefghijklmnopqrstuvwxyzABCDEFGHIJKLMNOPQRSTUVWXYZ",IF(G55="{Confirmed/Unconfirmed}","ConfirmedUnc",IF(G55="{Confirmed/Unconfirmed/N/A}","Confirmed/UncNA",IF(LEFT(G55,4)="{DAT","0123456789-",IF(LEFT(G55,4)="{Y/N","YN",IF(OR(LEFT(G55,4)="{N/A",LEFT(G55,4)="{LIS",LEFT(G55,4)="{No ",LEFT(G55,4)="{SEC",LEFT(G55,4)="{Mas"),Val!B$20,IF(LEFT(G55,4)="{TEX",Val!B$21,IF(LEFT(G55,4)="{ALP",Val!B$20,IF(LEFT(G55,4)="{COU",Val!B$20)))))))))))))))))</f>
        <v>ConfirmedUnc</v>
      </c>
      <c r="X55" s="132"/>
      <c r="Y55" s="132"/>
      <c r="Z55" s="132"/>
      <c r="AA55" s="132"/>
      <c r="AB55" s="134"/>
      <c r="AC55" s="134"/>
      <c r="AD55" s="132"/>
      <c r="AE55" s="132"/>
      <c r="AF55" s="132"/>
      <c r="AG55" s="129" t="s">
        <v>809</v>
      </c>
      <c r="AH55" s="132"/>
      <c r="AI55" s="117"/>
      <c r="AJ55" s="132"/>
      <c r="AK55" s="75"/>
    </row>
    <row r="56" spans="1:37" s="2" customFormat="1" ht="144" x14ac:dyDescent="0.3">
      <c r="A56" s="15" t="s">
        <v>1204</v>
      </c>
      <c r="B56" s="16" t="s">
        <v>262</v>
      </c>
      <c r="C56" s="20" t="s">
        <v>241</v>
      </c>
      <c r="D56" s="21" t="s">
        <v>52</v>
      </c>
      <c r="E56" s="22" t="s">
        <v>249</v>
      </c>
      <c r="F56" s="137" t="s">
        <v>1478</v>
      </c>
      <c r="G56" s="60" t="s">
        <v>199</v>
      </c>
      <c r="H56" s="162"/>
      <c r="I56" s="88" t="s">
        <v>1328</v>
      </c>
      <c r="J56" s="159" t="s">
        <v>244</v>
      </c>
      <c r="K56" s="144" t="s">
        <v>245</v>
      </c>
      <c r="L56" s="144" t="s">
        <v>246</v>
      </c>
      <c r="M56" s="144" t="s">
        <v>195</v>
      </c>
      <c r="N56" s="146" t="s">
        <v>247</v>
      </c>
      <c r="O56" s="126">
        <f t="shared" ca="1" si="1"/>
        <v>1</v>
      </c>
      <c r="P56" s="126">
        <v>10000</v>
      </c>
      <c r="Q56" s="127" t="str">
        <f ca="1">IF(AND(E56="Last notification date",MONTH(TODAY())&gt;9,DAY(TODAY())&gt;9),YEAR(TODAY())&amp;"-"&amp;MONTH(TODAY())&amp;"-"&amp;DAY(TODAY()),IF(AND(E56="Last notification date",MONTH(TODAY())&lt;9,DAY(TODAY())&lt;10),YEAR(TODAY())&amp;"-0"&amp;MONTH(TODAY())&amp;"-0"&amp;DAY(TODAY()),IF(AND(E56="Last notification date",MONTH(TODAY())&gt;9,DAY(TODAY())&lt;10),YEAR(TODAY())&amp;"-"&amp;MONTH(TODAY())&amp;"-0"&amp;DAY(TODAY()),IF(AND(E56="Last notification date",MONTH(TODAY())&lt;10,DAY(TODAY())&gt;9),YEAR(TODAY())&amp;"-0"&amp;MONTH(TODAY())&amp;"-"&amp;DAY(TODAY()),IF(LEFT(G56,4)="{SEC","SEC ID",IF(LEFT(G56,4)="{DAT","DATE",IF(LEFT(G56,4)="{TEX",Val!B$21,IF(LEFT(G56,4)="{ALP",Val!B$20,IF(LEFT(G56,4)="{COU",Val!B$20,IF(OR(LEFT(G56,4)="{ISI",LEFT(G56,4)="{LEI"),Val!B$17,IF(OR(LEFT(G56,4)="{CA_",LEFT(G56,4)="{Mas",LEFT(G56,4)="{Y/N",LEFT(G56,4)="{No ",LEFT(G56,4)="{N/A",LEFT(G56,4)="{Con",LEFT(G56,4)="{LIS"),"LIST","")))))))))))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6" s="126">
        <f t="shared" si="2"/>
        <v>426</v>
      </c>
      <c r="S56" s="128"/>
      <c r="T56" s="126" t="str">
        <f t="shared" si="4"/>
        <v>UNK</v>
      </c>
      <c r="U56" s="126" t="str" cm="1">
        <f t="array" aca="1" ref="U56" ca="1">IF(AND(E56="Payment exemption explanation",ISBLANK(F56)=FALSE,F$77="Confirmed"),"FORMAT",IF(AND(E56="Historical Default and Loss Performance Data location",F$3="Public",ISBLANK(F56)=TRUE),"FORMAT",IF(AND(E55="Subject to severe clawback",F55="Y",ISBLANK(F56)=TRUE),"FORMAT",IF(AND(E55="Subject to severe clawback",F55="N",ISBLANK(F56)=FALSE),"FORMAT",IF(AND(OR(E56="Credit granting criteria supervision comment",E56="Credit granting criteria compliance comment"),ISBLANK(F56)=FALSE,OR(AND(F$34="N",E451="Originator (or original lender) is not a Credit institution"),AND(F$37="N",E$37="Originator (or original lender) is not a Credit institution"))),"FORMAT_S17",IF(AND(C56="STSS60",E56="Location of Liability cash flow model",ISBLANK(F56)=TRUE,F$3="Public"),"FORMAT_S60",IF(AND(C56="STSS58",E56="Historical Default and Loss Performance Data location",ISBLANK(F56)=TRUE,F$3="Public"),"FORMAT_S37",IF(AND(E56="Sponsor LEI",ISBLANK(F56)=TRUE,ISBLANK(F$8)=TRUE),"FORMAT_LEI",IF(AND(E56="Originator LEI",ISBLANK(F56)=TRUE,ISBLANK(F$11)=TRUE),"FORMAT_LEI",IF(OR(T56="EMPTY",P56+1&lt;LEN(F56),AND(G55="{Confirmed/Unconfirmed/N/A}",S56="N/A",F55="N/A",F56&lt;&gt;"")),"FORMAT",IF(OR(AND(E56="Non-ABCP securitisation unique identifier",MID(F56,21,1)&lt;&gt;"N"),AND(E56="ABCP transaction unique identifier",MID(F56,21,1)&lt;&gt;"T"),AND(E56="ABCP programme unique identifier",MID(F56,21,1)&lt;&gt;"P")),"FORMAT_SEC_ID",IF(AND(E56="Underlying exposures classification",F56&lt;&gt;"residential mortgages",F56&lt;&gt;"commercial mortgages",F56&lt;&gt;"credit facilities provided to individuals for personal, family or household consumption purposes",F56&lt;&gt;"credit facilities, including loans and leases, provided to any type of enterprise or corporation",F56&lt;&gt;"auto loans/leases",F56&lt;&gt;"credit-card receivables",F56&lt;&gt;"trade receivables",F56&lt;&gt;"others"),"FORMAT_LIST",IF(AND(E56="Instrument code",LEN(F56)-LEN(SUBSTITUTE(F56,";",""))&lt;&gt;LEN(F55)-LEN(SUBSTITUTE(F55,";",""))),"FORMAT_;",IF(AND(E56="Sponsor country (if multiple countries)",LEN(F56)-LEN(SUBSTITUTE(F56,";",""))&lt;&gt;LEN(F$11)-LEN(SUBSTITUTE(F$11,";",""))),"FORMAT_;",IF(AND(E56="Sponsor country (if multiple countries)",ISBLANK(F56)=FALSE,LEN(F56)-LEN(SUBSTITUTE(F56,";",""))=0),"FORMAT_;",IF(AND(E56="Sponsor country (if multiple countries)",ISBLANK(F56)=TRUE,LEN(F$11)-LEN(SUBSTITUTE(F$11,";",""))&lt;&gt;0),"FORMAT_;",IF(AND(E56="Originator country  (if multiple countries)",LEN(F56)-LEN(SUBSTITUTE(F56,";",""))&lt;&gt;0,ISBLANK(F56)=FALSE,LEN(F56)-LEN(SUBSTITUTE(F56,";",""))&lt;&gt;LEN(F$8)-LEN(SUBSTITUTE(F$8,";",""))),"FORMAT_;",IF(AND(E56="Originator country  (if multiple countries)",ISBLANK(F56)=FALSE,LEN(F56)-LEN(SUBSTITUTE(F56,";",""))=0),"FORMAT_;",IF(AND(E56="Originator country  (if multiple countries)",ISBLANK(F56)=TRUE,LEN(F$8)-LEN(SUBSTITUTE(F$8,";",""))&lt;&gt;0),"FORMAT_;",IF(AND(E56="Original lender country (if multiple countries)",ISBLANK(F56)=FALSE,LEN(F56)-LEN(SUBSTITUTE(F56,";",""))&lt;&gt;0,LEN(F56)-LEN(SUBSTITUTE(F56,";",""))&lt;&gt;LEN(F$14)-LEN(SUBSTITUTE(F$14,";",""))),"FORMAT_;",IF(AND(E56="Original lender country (if multiple countries)",ISBLANK(F56)=TRUE,LEN(F$14)-LEN(SUBSTITUTE(F$14,";",""))&lt;&gt;0),"FORMAT_;",IF(AND(E56="Original lender country (if multiple countries)",ISBLANK(F56)=FALSE,LEN(F56)-LEN(SUBSTITUTE(F56,";",""))=0),"FORMAT_;",IF(OR(AND(E56="Designated Entity LEI",LEN(F56)&lt;&gt;20),AND(G56="{LEI}",LEN(F56)&lt;&gt;0,LEN(F56)&lt;20),AND(G56="{ISIN}",LEN(F56)&lt;&gt;0,LEN(F56)&lt;12),AND(LEN(F56)&lt;&gt;20,E56="Retaining entity LEI",ISBLANK(F56)=FALSE),AND(E56="Instrument ISIN",ISBLANK(F56)=FALSE,LEN(F56)&gt;0,LEN(F56)&lt;11),AND(D56="M",LEFT(G56,4)="{DAT",LEN(F56)&lt;&gt;10)),"FORMAT_LEN",IF(OR(AND(F56&lt;&gt;"",LEFT(G56,4)&lt;&gt;"{TEX",ISNUMBER(SUMPRODUCT(FIND(MID(F56,ROW(INDIRECT("1:"&amp;LEN(F56))),1),W56)))=FALSE),AND(F56&lt;&gt;"",LEFT(G56,4)&lt;&gt;"{TEX",ISERROR(SUMPRODUCT(SEARCH(MID(F56,ROW(INDIRECT("1:"&amp;LEN(TRIM(F56)))),1)," "&amp;W56&amp;CHAR(10)&amp;"""")))=TRUE)),"FORMAT_CHAR",IF(LEFT(G56,4)="{TEX","TEXT","UNK")))))))))))))))))))))))))</f>
        <v>TEXT</v>
      </c>
      <c r="V56" s="126" t="b" cm="1">
        <f t="array" aca="1" ref="V56" ca="1">IF(OR(LEN(F56)&gt;P56+1),FALSE,IF(LEFT(G56,5)="{TEXT",TRUE,IF(AND(ISBLANK(F56)=FALSE,G56="{DATE_TEXT-YYYY-MM-DD}",LEN(F56)&lt;&gt;10),FALSE,IF(AND(ISBLANK(F56)=FALSE,ISNUMBER(SUMPRODUCT(SEARCH(MID(F56,ROW(INDIRECT("1:"&amp;LEN(TRIM(F56)))),1)," "&amp;W56&amp;CHAR(10)&amp;"""")))=FALSE),FALSE,TRUE))))</f>
        <v>1</v>
      </c>
      <c r="W56" s="127" t="str">
        <f>IF(G56="{Applicable/N/A}","N/Aplicable",IF(E56="Designated Entity LEI","ABCDEFGHIJKLMNOPQRSTUVWXYZ0123456789",IF(OR(G56="{ISIN}",G56="{LEI}"),";ABCDEFGHIJKLMNOPQRSTUVWXYZ0123456789",IF(G56="{Master Trust/Other}","Master TuOhe",IF(E56="Securitisation type","Privateublc",IF(LEFT(G56,4)="{CA_",Val!B$21,IF(G56="{COUNTRY_EU_LIST}"," ;abcdefghijklmnopqrstuvwxyzABCDEFGHIJKLMNOPQRSTUVWXYZ0123456789",IF(OR(G56="{NOTIFICATION ID}",G56="{SECURITISATION ID}"),Val!B$15,IF(G56="{COUNTRY_EU}"," ;abcdefghijklmnopqrstuvwxyzABCDEFGHIJKLMNOPQRSTUVWXYZ",IF(G56="{Confirmed/Unconfirmed}","ConfirmedUnc",IF(G56="{Confirmed/Unconfirmed/N/A}","Confirmed/UncNA",IF(LEFT(G56,4)="{DAT","0123456789-",IF(LEFT(G56,4)="{Y/N","YN",IF(OR(LEFT(G56,4)="{N/A",LEFT(G56,4)="{LIS",LEFT(G56,4)="{No ",LEFT(G56,4)="{SEC",LEFT(G56,4)="{Mas"),Val!B$20,IF(LEFT(G56,4)="{TEX",Val!B$21,IF(LEFT(G56,4)="{ALP",Val!B$20,IF(LEFT(G56,4)="{COU",Val!B$20)))))))))))))))))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6" s="132"/>
      <c r="Y56" s="132"/>
      <c r="Z56" s="132"/>
      <c r="AA56" s="132"/>
      <c r="AB56" s="134"/>
      <c r="AC56" s="134"/>
      <c r="AD56" s="132"/>
      <c r="AE56" s="132"/>
      <c r="AF56" s="132"/>
      <c r="AG56" s="129" t="s">
        <v>822</v>
      </c>
      <c r="AH56" s="132"/>
      <c r="AI56" s="117"/>
      <c r="AJ56" s="132"/>
      <c r="AK56" s="75"/>
    </row>
    <row r="57" spans="1:37" s="2" customFormat="1" ht="86.4" x14ac:dyDescent="0.3">
      <c r="A57" s="15" t="s">
        <v>1205</v>
      </c>
      <c r="B57" s="16" t="s">
        <v>270</v>
      </c>
      <c r="C57" s="20" t="s">
        <v>251</v>
      </c>
      <c r="D57" s="21" t="s">
        <v>52</v>
      </c>
      <c r="E57" s="22" t="s">
        <v>252</v>
      </c>
      <c r="F57" s="45" t="s">
        <v>175</v>
      </c>
      <c r="G57" s="60" t="s">
        <v>190</v>
      </c>
      <c r="H57" s="153" t="s">
        <v>1046</v>
      </c>
      <c r="I57" s="93" t="s">
        <v>1373</v>
      </c>
      <c r="J57" s="155" t="s">
        <v>253</v>
      </c>
      <c r="K57" s="143" t="s">
        <v>254</v>
      </c>
      <c r="L57" s="143" t="s">
        <v>246</v>
      </c>
      <c r="M57" s="143" t="s">
        <v>195</v>
      </c>
      <c r="N57" s="145" t="s">
        <v>255</v>
      </c>
      <c r="O57" s="126">
        <f t="shared" ca="1" si="1"/>
        <v>1</v>
      </c>
      <c r="P57" s="126">
        <v>12</v>
      </c>
      <c r="Q57" s="127" t="str">
        <f ca="1">IF(AND(E57="Last notification date",MONTH(TODAY())&gt;9,DAY(TODAY())&gt;9),YEAR(TODAY())&amp;"-"&amp;MONTH(TODAY())&amp;"-"&amp;DAY(TODAY()),IF(AND(E57="Last notification date",MONTH(TODAY())&lt;9,DAY(TODAY())&lt;10),YEAR(TODAY())&amp;"-0"&amp;MONTH(TODAY())&amp;"-0"&amp;DAY(TODAY()),IF(AND(E57="Last notification date",MONTH(TODAY())&gt;9,DAY(TODAY())&lt;10),YEAR(TODAY())&amp;"-"&amp;MONTH(TODAY())&amp;"-0"&amp;DAY(TODAY()),IF(AND(E57="Last notification date",MONTH(TODAY())&lt;10,DAY(TODAY())&gt;9),YEAR(TODAY())&amp;"-0"&amp;MONTH(TODAY())&amp;"-"&amp;DAY(TODAY()),IF(LEFT(G57,4)="{SEC","SEC ID",IF(LEFT(G57,4)="{DAT","DATE",IF(LEFT(G57,4)="{TEX",Val!B$21,IF(LEFT(G57,4)="{ALP",Val!B$20,IF(LEFT(G57,4)="{COU",Val!B$20,IF(OR(LEFT(G57,4)="{ISI",LEFT(G57,4)="{LEI"),Val!B$17,IF(OR(LEFT(G57,4)="{CA_",LEFT(G57,4)="{Mas",LEFT(G57,4)="{Y/N",LEFT(G57,4)="{No ",LEFT(G57,4)="{N/A",LEFT(G57,4)="{Con",LEFT(G57,4)="{LIS"),"LIST","")))))))))))</f>
        <v>LIST</v>
      </c>
      <c r="R57" s="126">
        <f t="shared" si="2"/>
        <v>9</v>
      </c>
      <c r="S57" s="128"/>
      <c r="T57" s="126" t="str">
        <f t="shared" si="4"/>
        <v>UNK</v>
      </c>
      <c r="U57" s="126" t="str" cm="1">
        <f t="array" aca="1" ref="U57" ca="1">IF(AND(E57="Payment exemption explanation",ISBLANK(F57)=FALSE,F$77="Confirmed"),"FORMAT",IF(AND(E57="Historical Default and Loss Performance Data location",F$3="Public",ISBLANK(F57)=TRUE),"FORMAT",IF(AND(E56="Subject to severe clawback",F56="Y",ISBLANK(F57)=TRUE),"FORMAT",IF(AND(E56="Subject to severe clawback",F56="N",ISBLANK(F57)=FALSE),"FORMAT",IF(AND(OR(E57="Credit granting criteria supervision comment",E57="Credit granting criteria compliance comment"),ISBLANK(F57)=FALSE,OR(AND(F$34="N",E452="Originator (or original lender) is not a Credit institution"),AND(F$37="N",E$37="Originator (or original lender) is not a Credit institution"))),"FORMAT_S17",IF(AND(C57="STSS60",E57="Location of Liability cash flow model",ISBLANK(F57)=TRUE,F$3="Public"),"FORMAT_S60",IF(AND(C57="STSS58",E57="Historical Default and Loss Performance Data location",ISBLANK(F57)=TRUE,F$3="Public"),"FORMAT_S37",IF(AND(E57="Sponsor LEI",ISBLANK(F57)=TRUE,ISBLANK(F$8)=TRUE),"FORMAT_LEI",IF(AND(E57="Originator LEI",ISBLANK(F57)=TRUE,ISBLANK(F$11)=TRUE),"FORMAT_LEI",IF(OR(T57="EMPTY",P57+1&lt;LEN(F57),AND(G56="{Confirmed/Unconfirmed/N/A}",S57="N/A",F56="N/A",F57&lt;&gt;"")),"FORMAT",IF(OR(AND(E57="Non-ABCP securitisation unique identifier",MID(F57,21,1)&lt;&gt;"N"),AND(E57="ABCP transaction unique identifier",MID(F57,21,1)&lt;&gt;"T"),AND(E57="ABCP programme unique identifier",MID(F57,21,1)&lt;&gt;"P")),"FORMAT_SEC_ID",IF(AND(E57="Underlying exposures classification",F57&lt;&gt;"residential mortgages",F57&lt;&gt;"commercial mortgages",F57&lt;&gt;"credit facilities provided to individuals for personal, family or household consumption purposes",F57&lt;&gt;"credit facilities, including loans and leases, provided to any type of enterprise or corporation",F57&lt;&gt;"auto loans/leases",F57&lt;&gt;"credit-card receivables",F57&lt;&gt;"trade receivables",F57&lt;&gt;"others"),"FORMAT_LIST",IF(AND(E57="Instrument code",LEN(F57)-LEN(SUBSTITUTE(F57,";",""))&lt;&gt;LEN(F56)-LEN(SUBSTITUTE(F56,";",""))),"FORMAT_;",IF(AND(E57="Sponsor country (if multiple countries)",LEN(F57)-LEN(SUBSTITUTE(F57,";",""))&lt;&gt;LEN(F$11)-LEN(SUBSTITUTE(F$11,";",""))),"FORMAT_;",IF(AND(E57="Sponsor country (if multiple countries)",ISBLANK(F57)=FALSE,LEN(F57)-LEN(SUBSTITUTE(F57,";",""))=0),"FORMAT_;",IF(AND(E57="Sponsor country (if multiple countries)",ISBLANK(F57)=TRUE,LEN(F$11)-LEN(SUBSTITUTE(F$11,";",""))&lt;&gt;0),"FORMAT_;",IF(AND(E57="Originator country  (if multiple countries)",LEN(F57)-LEN(SUBSTITUTE(F57,";",""))&lt;&gt;0,ISBLANK(F57)=FALSE,LEN(F57)-LEN(SUBSTITUTE(F57,";",""))&lt;&gt;LEN(F$8)-LEN(SUBSTITUTE(F$8,";",""))),"FORMAT_;",IF(AND(E57="Originator country  (if multiple countries)",ISBLANK(F57)=FALSE,LEN(F57)-LEN(SUBSTITUTE(F57,";",""))=0),"FORMAT_;",IF(AND(E57="Originator country  (if multiple countries)",ISBLANK(F57)=TRUE,LEN(F$8)-LEN(SUBSTITUTE(F$8,";",""))&lt;&gt;0),"FORMAT_;",IF(AND(E57="Original lender country (if multiple countries)",ISBLANK(F57)=FALSE,LEN(F57)-LEN(SUBSTITUTE(F57,";",""))&lt;&gt;0,LEN(F57)-LEN(SUBSTITUTE(F57,";",""))&lt;&gt;LEN(F$14)-LEN(SUBSTITUTE(F$14,";",""))),"FORMAT_;",IF(AND(E57="Original lender country (if multiple countries)",ISBLANK(F57)=TRUE,LEN(F$14)-LEN(SUBSTITUTE(F$14,";",""))&lt;&gt;0),"FORMAT_;",IF(AND(E57="Original lender country (if multiple countries)",ISBLANK(F57)=FALSE,LEN(F57)-LEN(SUBSTITUTE(F57,";",""))=0),"FORMAT_;",IF(OR(AND(E57="Designated Entity LEI",LEN(F57)&lt;&gt;20),AND(G57="{LEI}",LEN(F57)&lt;&gt;0,LEN(F57)&lt;20),AND(G57="{ISIN}",LEN(F57)&lt;&gt;0,LEN(F57)&lt;12),AND(LEN(F57)&lt;&gt;20,E57="Retaining entity LEI",ISBLANK(F57)=FALSE),AND(E57="Instrument ISIN",ISBLANK(F57)=FALSE,LEN(F57)&gt;0,LEN(F57)&lt;11),AND(D57="M",LEFT(G57,4)="{DAT",LEN(F57)&lt;&gt;10)),"FORMAT_LEN",IF(OR(AND(F57&lt;&gt;"",LEFT(G57,4)&lt;&gt;"{TEX",ISNUMBER(SUMPRODUCT(FIND(MID(F57,ROW(INDIRECT("1:"&amp;LEN(F57))),1),W57)))=FALSE),AND(F57&lt;&gt;"",LEFT(G57,4)&lt;&gt;"{TEX",ISERROR(SUMPRODUCT(SEARCH(MID(F57,ROW(INDIRECT("1:"&amp;LEN(TRIM(F57)))),1)," "&amp;W57&amp;CHAR(10)&amp;"""")))=TRUE)),"FORMAT_CHAR",IF(LEFT(G57,4)="{TEX","TEXT","UNK")))))))))))))))))))))))))</f>
        <v>UNK</v>
      </c>
      <c r="V57" s="126" t="b" cm="1">
        <f t="array" aca="1" ref="V57" ca="1">IF(OR(LEN(F57)&gt;P57+1),FALSE,IF(LEFT(G57,5)="{TEXT",TRUE,IF(AND(ISBLANK(F57)=FALSE,G57="{DATE_TEXT-YYYY-MM-DD}",LEN(F57)&lt;&gt;10),FALSE,IF(AND(ISBLANK(F57)=FALSE,ISNUMBER(SUMPRODUCT(SEARCH(MID(F57,ROW(INDIRECT("1:"&amp;LEN(TRIM(F57)))),1)," "&amp;W57&amp;CHAR(10)&amp;"""")))=FALSE),FALSE,TRUE))))</f>
        <v>1</v>
      </c>
      <c r="W57" s="127" t="str">
        <f>IF(G57="{Applicable/N/A}","N/Aplicable",IF(E57="Designated Entity LEI","ABCDEFGHIJKLMNOPQRSTUVWXYZ0123456789",IF(OR(G57="{ISIN}",G57="{LEI}"),";ABCDEFGHIJKLMNOPQRSTUVWXYZ0123456789",IF(G57="{Master Trust/Other}","Master TuOhe",IF(E57="Securitisation type","Privateublc",IF(LEFT(G57,4)="{CA_",Val!B$21,IF(G57="{COUNTRY_EU_LIST}"," ;abcdefghijklmnopqrstuvwxyzABCDEFGHIJKLMNOPQRSTUVWXYZ0123456789",IF(OR(G57="{NOTIFICATION ID}",G57="{SECURITISATION ID}"),Val!B$15,IF(G57="{COUNTRY_EU}"," ;abcdefghijklmnopqrstuvwxyzABCDEFGHIJKLMNOPQRSTUVWXYZ",IF(G57="{Confirmed/Unconfirmed}","ConfirmedUnc",IF(G57="{Confirmed/Unconfirmed/N/A}","Confirmed/UncNA",IF(LEFT(G57,4)="{DAT","0123456789-",IF(LEFT(G57,4)="{Y/N","YN",IF(OR(LEFT(G57,4)="{N/A",LEFT(G57,4)="{LIS",LEFT(G57,4)="{No ",LEFT(G57,4)="{SEC",LEFT(G57,4)="{Mas"),Val!B$20,IF(LEFT(G57,4)="{TEX",Val!B$21,IF(LEFT(G57,4)="{ALP",Val!B$20,IF(LEFT(G57,4)="{COU",Val!B$20)))))))))))))))))</f>
        <v>ConfirmedUnc</v>
      </c>
      <c r="X57" s="132"/>
      <c r="Y57" s="132"/>
      <c r="Z57" s="132"/>
      <c r="AA57" s="132"/>
      <c r="AB57" s="134"/>
      <c r="AC57" s="134"/>
      <c r="AD57" s="132"/>
      <c r="AE57" s="132"/>
      <c r="AF57" s="132"/>
      <c r="AG57" s="129" t="s">
        <v>814</v>
      </c>
      <c r="AH57" s="132"/>
      <c r="AI57" s="117"/>
      <c r="AJ57" s="132"/>
      <c r="AK57" s="75"/>
    </row>
    <row r="58" spans="1:37" s="2" customFormat="1" ht="409.6" x14ac:dyDescent="0.3">
      <c r="A58" s="15" t="s">
        <v>1206</v>
      </c>
      <c r="B58" s="16" t="s">
        <v>273</v>
      </c>
      <c r="C58" s="20" t="s">
        <v>251</v>
      </c>
      <c r="D58" s="21" t="s">
        <v>52</v>
      </c>
      <c r="E58" s="22" t="s">
        <v>257</v>
      </c>
      <c r="F58" s="136" t="s">
        <v>1492</v>
      </c>
      <c r="G58" s="60" t="s">
        <v>199</v>
      </c>
      <c r="H58" s="154"/>
      <c r="I58" s="88" t="s">
        <v>1328</v>
      </c>
      <c r="J58" s="156" t="s">
        <v>253</v>
      </c>
      <c r="K58" s="147"/>
      <c r="L58" s="147" t="s">
        <v>246</v>
      </c>
      <c r="M58" s="147" t="s">
        <v>195</v>
      </c>
      <c r="N58" s="148" t="s">
        <v>255</v>
      </c>
      <c r="O58" s="126">
        <f t="shared" ca="1" si="1"/>
        <v>1</v>
      </c>
      <c r="P58" s="126">
        <v>10000</v>
      </c>
      <c r="Q58" s="127" t="str">
        <f ca="1">IF(AND(E58="Last notification date",MONTH(TODAY())&gt;9,DAY(TODAY())&gt;9),YEAR(TODAY())&amp;"-"&amp;MONTH(TODAY())&amp;"-"&amp;DAY(TODAY()),IF(AND(E58="Last notification date",MONTH(TODAY())&lt;9,DAY(TODAY())&lt;10),YEAR(TODAY())&amp;"-0"&amp;MONTH(TODAY())&amp;"-0"&amp;DAY(TODAY()),IF(AND(E58="Last notification date",MONTH(TODAY())&gt;9,DAY(TODAY())&lt;10),YEAR(TODAY())&amp;"-"&amp;MONTH(TODAY())&amp;"-0"&amp;DAY(TODAY()),IF(AND(E58="Last notification date",MONTH(TODAY())&lt;10,DAY(TODAY())&gt;9),YEAR(TODAY())&amp;"-0"&amp;MONTH(TODAY())&amp;"-"&amp;DAY(TODAY()),IF(LEFT(G58,4)="{SEC","SEC ID",IF(LEFT(G58,4)="{DAT","DATE",IF(LEFT(G58,4)="{TEX",Val!B$21,IF(LEFT(G58,4)="{ALP",Val!B$20,IF(LEFT(G58,4)="{COU",Val!B$20,IF(OR(LEFT(G58,4)="{ISI",LEFT(G58,4)="{LEI"),Val!B$17,IF(OR(LEFT(G58,4)="{CA_",LEFT(G58,4)="{Mas",LEFT(G58,4)="{Y/N",LEFT(G58,4)="{No ",LEFT(G58,4)="{N/A",LEFT(G58,4)="{Con",LEFT(G58,4)="{LIS"),"LIST","")))))))))))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58" s="126">
        <f t="shared" si="2"/>
        <v>6158</v>
      </c>
      <c r="S58" s="128"/>
      <c r="T58" s="126" t="str">
        <f t="shared" si="4"/>
        <v>UNK</v>
      </c>
      <c r="U58" s="126" t="str" cm="1">
        <f t="array" aca="1" ref="U58" ca="1">IF(AND(E58="Payment exemption explanation",ISBLANK(F58)=FALSE,F$77="Confirmed"),"FORMAT",IF(AND(E58="Historical Default and Loss Performance Data location",F$3="Public",ISBLANK(F58)=TRUE),"FORMAT",IF(AND(E57="Subject to severe clawback",F57="Y",ISBLANK(F58)=TRUE),"FORMAT",IF(AND(E57="Subject to severe clawback",F57="N",ISBLANK(F58)=FALSE),"FORMAT",IF(AND(OR(E58="Credit granting criteria supervision comment",E58="Credit granting criteria compliance comment"),ISBLANK(F58)=FALSE,OR(AND(F$34="N",E453="Originator (or original lender) is not a Credit institution"),AND(F$37="N",E$37="Originator (or original lender) is not a Credit institution"))),"FORMAT_S17",IF(AND(C58="STSS60",E58="Location of Liability cash flow model",ISBLANK(F58)=TRUE,F$3="Public"),"FORMAT_S60",IF(AND(C58="STSS58",E58="Historical Default and Loss Performance Data location",ISBLANK(F58)=TRUE,F$3="Public"),"FORMAT_S37",IF(AND(E58="Sponsor LEI",ISBLANK(F58)=TRUE,ISBLANK(F$8)=TRUE),"FORMAT_LEI",IF(AND(E58="Originator LEI",ISBLANK(F58)=TRUE,ISBLANK(F$11)=TRUE),"FORMAT_LEI",IF(OR(T58="EMPTY",P58+1&lt;LEN(F58),AND(G57="{Confirmed/Unconfirmed/N/A}",S58="N/A",F57="N/A",F58&lt;&gt;"")),"FORMAT",IF(OR(AND(E58="Non-ABCP securitisation unique identifier",MID(F58,21,1)&lt;&gt;"N"),AND(E58="ABCP transaction unique identifier",MID(F58,21,1)&lt;&gt;"T"),AND(E58="ABCP programme unique identifier",MID(F58,21,1)&lt;&gt;"P")),"FORMAT_SEC_ID",IF(AND(E58="Underlying exposures classification",F58&lt;&gt;"residential mortgages",F58&lt;&gt;"commercial mortgages",F58&lt;&gt;"credit facilities provided to individuals for personal, family or household consumption purposes",F58&lt;&gt;"credit facilities, including loans and leases, provided to any type of enterprise or corporation",F58&lt;&gt;"auto loans/leases",F58&lt;&gt;"credit-card receivables",F58&lt;&gt;"trade receivables",F58&lt;&gt;"others"),"FORMAT_LIST",IF(AND(E58="Instrument code",LEN(F58)-LEN(SUBSTITUTE(F58,";",""))&lt;&gt;LEN(F57)-LEN(SUBSTITUTE(F57,";",""))),"FORMAT_;",IF(AND(E58="Sponsor country (if multiple countries)",LEN(F58)-LEN(SUBSTITUTE(F58,";",""))&lt;&gt;LEN(F$11)-LEN(SUBSTITUTE(F$11,";",""))),"FORMAT_;",IF(AND(E58="Sponsor country (if multiple countries)",ISBLANK(F58)=FALSE,LEN(F58)-LEN(SUBSTITUTE(F58,";",""))=0),"FORMAT_;",IF(AND(E58="Sponsor country (if multiple countries)",ISBLANK(F58)=TRUE,LEN(F$11)-LEN(SUBSTITUTE(F$11,";",""))&lt;&gt;0),"FORMAT_;",IF(AND(E58="Originator country  (if multiple countries)",LEN(F58)-LEN(SUBSTITUTE(F58,";",""))&lt;&gt;0,ISBLANK(F58)=FALSE,LEN(F58)-LEN(SUBSTITUTE(F58,";",""))&lt;&gt;LEN(F$8)-LEN(SUBSTITUTE(F$8,";",""))),"FORMAT_;",IF(AND(E58="Originator country  (if multiple countries)",ISBLANK(F58)=FALSE,LEN(F58)-LEN(SUBSTITUTE(F58,";",""))=0),"FORMAT_;",IF(AND(E58="Originator country  (if multiple countries)",ISBLANK(F58)=TRUE,LEN(F$8)-LEN(SUBSTITUTE(F$8,";",""))&lt;&gt;0),"FORMAT_;",IF(AND(E58="Original lender country (if multiple countries)",ISBLANK(F58)=FALSE,LEN(F58)-LEN(SUBSTITUTE(F58,";",""))&lt;&gt;0,LEN(F58)-LEN(SUBSTITUTE(F58,";",""))&lt;&gt;LEN(F$14)-LEN(SUBSTITUTE(F$14,";",""))),"FORMAT_;",IF(AND(E58="Original lender country (if multiple countries)",ISBLANK(F58)=TRUE,LEN(F$14)-LEN(SUBSTITUTE(F$14,";",""))&lt;&gt;0),"FORMAT_;",IF(AND(E58="Original lender country (if multiple countries)",ISBLANK(F58)=FALSE,LEN(F58)-LEN(SUBSTITUTE(F58,";",""))=0),"FORMAT_;",IF(OR(AND(E58="Designated Entity LEI",LEN(F58)&lt;&gt;20),AND(G58="{LEI}",LEN(F58)&lt;&gt;0,LEN(F58)&lt;20),AND(G58="{ISIN}",LEN(F58)&lt;&gt;0,LEN(F58)&lt;12),AND(LEN(F58)&lt;&gt;20,E58="Retaining entity LEI",ISBLANK(F58)=FALSE),AND(E58="Instrument ISIN",ISBLANK(F58)=FALSE,LEN(F58)&gt;0,LEN(F58)&lt;11),AND(D58="M",LEFT(G58,4)="{DAT",LEN(F58)&lt;&gt;10)),"FORMAT_LEN",IF(OR(AND(F58&lt;&gt;"",LEFT(G58,4)&lt;&gt;"{TEX",ISNUMBER(SUMPRODUCT(FIND(MID(F58,ROW(INDIRECT("1:"&amp;LEN(F58))),1),W58)))=FALSE),AND(F58&lt;&gt;"",LEFT(G58,4)&lt;&gt;"{TEX",ISERROR(SUMPRODUCT(SEARCH(MID(F58,ROW(INDIRECT("1:"&amp;LEN(TRIM(F58)))),1)," "&amp;W58&amp;CHAR(10)&amp;"""")))=TRUE)),"FORMAT_CHAR",IF(LEFT(G58,4)="{TEX","TEXT","UNK")))))))))))))))))))))))))</f>
        <v>TEXT</v>
      </c>
      <c r="V58" s="126" t="b" cm="1">
        <f t="array" aca="1" ref="V58" ca="1">IF(OR(LEN(F58)&gt;P58+1),FALSE,IF(LEFT(G58,5)="{TEXT",TRUE,IF(AND(ISBLANK(F58)=FALSE,G58="{DATE_TEXT-YYYY-MM-DD}",LEN(F58)&lt;&gt;10),FALSE,IF(AND(ISBLANK(F58)=FALSE,ISNUMBER(SUMPRODUCT(SEARCH(MID(F58,ROW(INDIRECT("1:"&amp;LEN(TRIM(F58)))),1)," "&amp;W58&amp;CHAR(10)&amp;"""")))=FALSE),FALSE,TRUE))))</f>
        <v>1</v>
      </c>
      <c r="W58" s="127" t="str">
        <f>IF(G58="{Applicable/N/A}","N/Aplicable",IF(E58="Designated Entity LEI","ABCDEFGHIJKLMNOPQRSTUVWXYZ0123456789",IF(OR(G58="{ISIN}",G58="{LEI}"),";ABCDEFGHIJKLMNOPQRSTUVWXYZ0123456789",IF(G58="{Master Trust/Other}","Master TuOhe",IF(E58="Securitisation type","Privateublc",IF(LEFT(G58,4)="{CA_",Val!B$21,IF(G58="{COUNTRY_EU_LIST}"," ;abcdefghijklmnopqrstuvwxyzABCDEFGHIJKLMNOPQRSTUVWXYZ0123456789",IF(OR(G58="{NOTIFICATION ID}",G58="{SECURITISATION ID}"),Val!B$15,IF(G58="{COUNTRY_EU}"," ;abcdefghijklmnopqrstuvwxyzABCDEFGHIJKLMNOPQRSTUVWXYZ",IF(G58="{Confirmed/Unconfirmed}","ConfirmedUnc",IF(G58="{Confirmed/Unconfirmed/N/A}","Confirmed/UncNA",IF(LEFT(G58,4)="{DAT","0123456789-",IF(LEFT(G58,4)="{Y/N","YN",IF(OR(LEFT(G58,4)="{N/A",LEFT(G58,4)="{LIS",LEFT(G58,4)="{No ",LEFT(G58,4)="{SEC",LEFT(G58,4)="{Mas"),Val!B$20,IF(LEFT(G58,4)="{TEX",Val!B$21,IF(LEFT(G58,4)="{ALP",Val!B$20,IF(LEFT(G58,4)="{COU",Val!B$20)))))))))))))))))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58" s="132"/>
      <c r="Y58" s="132"/>
      <c r="Z58" s="132"/>
      <c r="AA58" s="132"/>
      <c r="AB58" s="134"/>
      <c r="AC58" s="134"/>
      <c r="AD58" s="132"/>
      <c r="AE58" s="132"/>
      <c r="AF58" s="132"/>
      <c r="AG58" s="129" t="s">
        <v>816</v>
      </c>
      <c r="AH58" s="132"/>
      <c r="AI58" s="117"/>
      <c r="AJ58" s="132"/>
      <c r="AK58" s="75"/>
    </row>
    <row r="59" spans="1:37" s="2" customFormat="1" ht="86.4" x14ac:dyDescent="0.3">
      <c r="A59" s="15" t="s">
        <v>1207</v>
      </c>
      <c r="B59" s="16" t="s">
        <v>281</v>
      </c>
      <c r="C59" s="20" t="s">
        <v>251</v>
      </c>
      <c r="D59" s="21" t="s">
        <v>52</v>
      </c>
      <c r="E59" s="22" t="s">
        <v>259</v>
      </c>
      <c r="F59" s="59" t="s">
        <v>175</v>
      </c>
      <c r="G59" s="60" t="s">
        <v>190</v>
      </c>
      <c r="H59" s="153" t="s">
        <v>1047</v>
      </c>
      <c r="I59" s="93" t="s">
        <v>1373</v>
      </c>
      <c r="J59" s="156" t="s">
        <v>253</v>
      </c>
      <c r="K59" s="147"/>
      <c r="L59" s="147" t="s">
        <v>246</v>
      </c>
      <c r="M59" s="147" t="s">
        <v>195</v>
      </c>
      <c r="N59" s="148" t="s">
        <v>255</v>
      </c>
      <c r="O59" s="126">
        <f t="shared" ca="1" si="1"/>
        <v>1</v>
      </c>
      <c r="P59" s="126">
        <v>12</v>
      </c>
      <c r="Q59" s="127" t="str">
        <f ca="1">IF(AND(E59="Last notification date",MONTH(TODAY())&gt;9,DAY(TODAY())&gt;9),YEAR(TODAY())&amp;"-"&amp;MONTH(TODAY())&amp;"-"&amp;DAY(TODAY()),IF(AND(E59="Last notification date",MONTH(TODAY())&lt;9,DAY(TODAY())&lt;10),YEAR(TODAY())&amp;"-0"&amp;MONTH(TODAY())&amp;"-0"&amp;DAY(TODAY()),IF(AND(E59="Last notification date",MONTH(TODAY())&gt;9,DAY(TODAY())&lt;10),YEAR(TODAY())&amp;"-"&amp;MONTH(TODAY())&amp;"-0"&amp;DAY(TODAY()),IF(AND(E59="Last notification date",MONTH(TODAY())&lt;10,DAY(TODAY())&gt;9),YEAR(TODAY())&amp;"-0"&amp;MONTH(TODAY())&amp;"-"&amp;DAY(TODAY()),IF(LEFT(G59,4)="{SEC","SEC ID",IF(LEFT(G59,4)="{DAT","DATE",IF(LEFT(G59,4)="{TEX",Val!B$21,IF(LEFT(G59,4)="{ALP",Val!B$20,IF(LEFT(G59,4)="{COU",Val!B$20,IF(OR(LEFT(G59,4)="{ISI",LEFT(G59,4)="{LEI"),Val!B$17,IF(OR(LEFT(G59,4)="{CA_",LEFT(G59,4)="{Mas",LEFT(G59,4)="{Y/N",LEFT(G59,4)="{No ",LEFT(G59,4)="{N/A",LEFT(G59,4)="{Con",LEFT(G59,4)="{LIS"),"LIST","")))))))))))</f>
        <v>LIST</v>
      </c>
      <c r="R59" s="126">
        <f t="shared" si="2"/>
        <v>9</v>
      </c>
      <c r="S59" s="128"/>
      <c r="T59" s="126" t="str">
        <f t="shared" si="4"/>
        <v>UNK</v>
      </c>
      <c r="U59" s="126" t="str" cm="1">
        <f t="array" aca="1" ref="U59" ca="1">IF(AND(E59="Payment exemption explanation",ISBLANK(F59)=FALSE,F$77="Confirmed"),"FORMAT",IF(AND(E59="Historical Default and Loss Performance Data location",F$3="Public",ISBLANK(F59)=TRUE),"FORMAT",IF(AND(E58="Subject to severe clawback",F58="Y",ISBLANK(F59)=TRUE),"FORMAT",IF(AND(E58="Subject to severe clawback",F58="N",ISBLANK(F59)=FALSE),"FORMAT",IF(AND(OR(E59="Credit granting criteria supervision comment",E59="Credit granting criteria compliance comment"),ISBLANK(F59)=FALSE,OR(AND(F$34="N",E454="Originator (or original lender) is not a Credit institution"),AND(F$37="N",E$37="Originator (or original lender) is not a Credit institution"))),"FORMAT_S17",IF(AND(C59="STSS60",E59="Location of Liability cash flow model",ISBLANK(F59)=TRUE,F$3="Public"),"FORMAT_S60",IF(AND(C59="STSS58",E59="Historical Default and Loss Performance Data location",ISBLANK(F59)=TRUE,F$3="Public"),"FORMAT_S37",IF(AND(E59="Sponsor LEI",ISBLANK(F59)=TRUE,ISBLANK(F$8)=TRUE),"FORMAT_LEI",IF(AND(E59="Originator LEI",ISBLANK(F59)=TRUE,ISBLANK(F$11)=TRUE),"FORMAT_LEI",IF(OR(T59="EMPTY",P59+1&lt;LEN(F59),AND(G58="{Confirmed/Unconfirmed/N/A}",S59="N/A",F58="N/A",F59&lt;&gt;"")),"FORMAT",IF(OR(AND(E59="Non-ABCP securitisation unique identifier",MID(F59,21,1)&lt;&gt;"N"),AND(E59="ABCP transaction unique identifier",MID(F59,21,1)&lt;&gt;"T"),AND(E59="ABCP programme unique identifier",MID(F59,21,1)&lt;&gt;"P")),"FORMAT_SEC_ID",IF(AND(E59="Underlying exposures classification",F59&lt;&gt;"residential mortgages",F59&lt;&gt;"commercial mortgages",F59&lt;&gt;"credit facilities provided to individuals for personal, family or household consumption purposes",F59&lt;&gt;"credit facilities, including loans and leases, provided to any type of enterprise or corporation",F59&lt;&gt;"auto loans/leases",F59&lt;&gt;"credit-card receivables",F59&lt;&gt;"trade receivables",F59&lt;&gt;"others"),"FORMAT_LIST",IF(AND(E59="Instrument code",LEN(F59)-LEN(SUBSTITUTE(F59,";",""))&lt;&gt;LEN(F58)-LEN(SUBSTITUTE(F58,";",""))),"FORMAT_;",IF(AND(E59="Sponsor country (if multiple countries)",LEN(F59)-LEN(SUBSTITUTE(F59,";",""))&lt;&gt;LEN(F$11)-LEN(SUBSTITUTE(F$11,";",""))),"FORMAT_;",IF(AND(E59="Sponsor country (if multiple countries)",ISBLANK(F59)=FALSE,LEN(F59)-LEN(SUBSTITUTE(F59,";",""))=0),"FORMAT_;",IF(AND(E59="Sponsor country (if multiple countries)",ISBLANK(F59)=TRUE,LEN(F$11)-LEN(SUBSTITUTE(F$11,";",""))&lt;&gt;0),"FORMAT_;",IF(AND(E59="Originator country  (if multiple countries)",LEN(F59)-LEN(SUBSTITUTE(F59,";",""))&lt;&gt;0,ISBLANK(F59)=FALSE,LEN(F59)-LEN(SUBSTITUTE(F59,";",""))&lt;&gt;LEN(F$8)-LEN(SUBSTITUTE(F$8,";",""))),"FORMAT_;",IF(AND(E59="Originator country  (if multiple countries)",ISBLANK(F59)=FALSE,LEN(F59)-LEN(SUBSTITUTE(F59,";",""))=0),"FORMAT_;",IF(AND(E59="Originator country  (if multiple countries)",ISBLANK(F59)=TRUE,LEN(F$8)-LEN(SUBSTITUTE(F$8,";",""))&lt;&gt;0),"FORMAT_;",IF(AND(E59="Original lender country (if multiple countries)",ISBLANK(F59)=FALSE,LEN(F59)-LEN(SUBSTITUTE(F59,";",""))&lt;&gt;0,LEN(F59)-LEN(SUBSTITUTE(F59,";",""))&lt;&gt;LEN(F$14)-LEN(SUBSTITUTE(F$14,";",""))),"FORMAT_;",IF(AND(E59="Original lender country (if multiple countries)",ISBLANK(F59)=TRUE,LEN(F$14)-LEN(SUBSTITUTE(F$14,";",""))&lt;&gt;0),"FORMAT_;",IF(AND(E59="Original lender country (if multiple countries)",ISBLANK(F59)=FALSE,LEN(F59)-LEN(SUBSTITUTE(F59,";",""))=0),"FORMAT_;",IF(OR(AND(E59="Designated Entity LEI",LEN(F59)&lt;&gt;20),AND(G59="{LEI}",LEN(F59)&lt;&gt;0,LEN(F59)&lt;20),AND(G59="{ISIN}",LEN(F59)&lt;&gt;0,LEN(F59)&lt;12),AND(LEN(F59)&lt;&gt;20,E59="Retaining entity LEI",ISBLANK(F59)=FALSE),AND(E59="Instrument ISIN",ISBLANK(F59)=FALSE,LEN(F59)&gt;0,LEN(F59)&lt;11),AND(D59="M",LEFT(G59,4)="{DAT",LEN(F59)&lt;&gt;10)),"FORMAT_LEN",IF(OR(AND(F59&lt;&gt;"",LEFT(G59,4)&lt;&gt;"{TEX",ISNUMBER(SUMPRODUCT(FIND(MID(F59,ROW(INDIRECT("1:"&amp;LEN(F59))),1),W59)))=FALSE),AND(F59&lt;&gt;"",LEFT(G59,4)&lt;&gt;"{TEX",ISERROR(SUMPRODUCT(SEARCH(MID(F59,ROW(INDIRECT("1:"&amp;LEN(TRIM(F59)))),1)," "&amp;W59&amp;CHAR(10)&amp;"""")))=TRUE)),"FORMAT_CHAR",IF(LEFT(G59,4)="{TEX","TEXT","UNK")))))))))))))))))))))))))</f>
        <v>UNK</v>
      </c>
      <c r="V59" s="126" t="b" cm="1">
        <f t="array" aca="1" ref="V59" ca="1">IF(OR(LEN(F59)&gt;P59+1),FALSE,IF(LEFT(G59,5)="{TEXT",TRUE,IF(AND(ISBLANK(F59)=FALSE,G59="{DATE_TEXT-YYYY-MM-DD}",LEN(F59)&lt;&gt;10),FALSE,IF(AND(ISBLANK(F59)=FALSE,ISNUMBER(SUMPRODUCT(SEARCH(MID(F59,ROW(INDIRECT("1:"&amp;LEN(TRIM(F59)))),1)," "&amp;W59&amp;CHAR(10)&amp;"""")))=FALSE),FALSE,TRUE))))</f>
        <v>1</v>
      </c>
      <c r="W59" s="127" t="str">
        <f>IF(G59="{Applicable/N/A}","N/Aplicable",IF(E59="Designated Entity LEI","ABCDEFGHIJKLMNOPQRSTUVWXYZ0123456789",IF(OR(G59="{ISIN}",G59="{LEI}"),";ABCDEFGHIJKLMNOPQRSTUVWXYZ0123456789",IF(G59="{Master Trust/Other}","Master TuOhe",IF(E59="Securitisation type","Privateublc",IF(LEFT(G59,4)="{CA_",Val!B$21,IF(G59="{COUNTRY_EU_LIST}"," ;abcdefghijklmnopqrstuvwxyzABCDEFGHIJKLMNOPQRSTUVWXYZ0123456789",IF(OR(G59="{NOTIFICATION ID}",G59="{SECURITISATION ID}"),Val!B$15,IF(G59="{COUNTRY_EU}"," ;abcdefghijklmnopqrstuvwxyzABCDEFGHIJKLMNOPQRSTUVWXYZ",IF(G59="{Confirmed/Unconfirmed}","ConfirmedUnc",IF(G59="{Confirmed/Unconfirmed/N/A}","Confirmed/UncNA",IF(LEFT(G59,4)="{DAT","0123456789-",IF(LEFT(G59,4)="{Y/N","YN",IF(OR(LEFT(G59,4)="{N/A",LEFT(G59,4)="{LIS",LEFT(G59,4)="{No ",LEFT(G59,4)="{SEC",LEFT(G59,4)="{Mas"),Val!B$20,IF(LEFT(G59,4)="{TEX",Val!B$21,IF(LEFT(G59,4)="{ALP",Val!B$20,IF(LEFT(G59,4)="{COU",Val!B$20)))))))))))))))))</f>
        <v>ConfirmedUnc</v>
      </c>
      <c r="X59" s="132"/>
      <c r="Y59" s="132"/>
      <c r="Z59" s="132"/>
      <c r="AA59" s="132"/>
      <c r="AB59" s="134"/>
      <c r="AC59" s="134"/>
      <c r="AD59" s="132"/>
      <c r="AE59" s="132"/>
      <c r="AF59" s="132"/>
      <c r="AG59" s="129" t="s">
        <v>792</v>
      </c>
      <c r="AH59" s="132"/>
      <c r="AI59" s="117"/>
      <c r="AJ59" s="132"/>
      <c r="AK59" s="75"/>
    </row>
    <row r="60" spans="1:37" s="2" customFormat="1" ht="129.6" x14ac:dyDescent="0.3">
      <c r="A60" s="15" t="s">
        <v>1208</v>
      </c>
      <c r="B60" s="16" t="s">
        <v>283</v>
      </c>
      <c r="C60" s="20" t="s">
        <v>251</v>
      </c>
      <c r="D60" s="21" t="s">
        <v>52</v>
      </c>
      <c r="E60" s="22" t="s">
        <v>261</v>
      </c>
      <c r="F60" s="45" t="s">
        <v>1486</v>
      </c>
      <c r="G60" s="60" t="s">
        <v>199</v>
      </c>
      <c r="H60" s="154"/>
      <c r="I60" s="88" t="s">
        <v>1328</v>
      </c>
      <c r="J60" s="159" t="s">
        <v>253</v>
      </c>
      <c r="K60" s="144"/>
      <c r="L60" s="144" t="s">
        <v>246</v>
      </c>
      <c r="M60" s="144" t="s">
        <v>195</v>
      </c>
      <c r="N60" s="146" t="s">
        <v>255</v>
      </c>
      <c r="O60" s="126">
        <f t="shared" ca="1" si="1"/>
        <v>1</v>
      </c>
      <c r="P60" s="126">
        <v>10000</v>
      </c>
      <c r="Q60" s="127" t="str">
        <f ca="1">IF(AND(E60="Last notification date",MONTH(TODAY())&gt;9,DAY(TODAY())&gt;9),YEAR(TODAY())&amp;"-"&amp;MONTH(TODAY())&amp;"-"&amp;DAY(TODAY()),IF(AND(E60="Last notification date",MONTH(TODAY())&lt;9,DAY(TODAY())&lt;10),YEAR(TODAY())&amp;"-0"&amp;MONTH(TODAY())&amp;"-0"&amp;DAY(TODAY()),IF(AND(E60="Last notification date",MONTH(TODAY())&gt;9,DAY(TODAY())&lt;10),YEAR(TODAY())&amp;"-"&amp;MONTH(TODAY())&amp;"-0"&amp;DAY(TODAY()),IF(AND(E60="Last notification date",MONTH(TODAY())&lt;10,DAY(TODAY())&gt;9),YEAR(TODAY())&amp;"-0"&amp;MONTH(TODAY())&amp;"-"&amp;DAY(TODAY()),IF(LEFT(G60,4)="{SEC","SEC ID",IF(LEFT(G60,4)="{DAT","DATE",IF(LEFT(G60,4)="{TEX",Val!B$21,IF(LEFT(G60,4)="{ALP",Val!B$20,IF(LEFT(G60,4)="{COU",Val!B$20,IF(OR(LEFT(G60,4)="{ISI",LEFT(G60,4)="{LEI"),Val!B$17,IF(OR(LEFT(G60,4)="{CA_",LEFT(G60,4)="{Mas",LEFT(G60,4)="{Y/N",LEFT(G60,4)="{No ",LEFT(G60,4)="{N/A",LEFT(G60,4)="{Con",LEFT(G60,4)="{LIS"),"LIST","")))))))))))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0" s="126">
        <f t="shared" si="2"/>
        <v>396</v>
      </c>
      <c r="S60" s="128"/>
      <c r="T60" s="126" t="str">
        <f t="shared" si="4"/>
        <v>UNK</v>
      </c>
      <c r="U60" s="126" t="str" cm="1">
        <f t="array" aca="1" ref="U60" ca="1">IF(AND(E60="Payment exemption explanation",ISBLANK(F60)=FALSE,F$77="Confirmed"),"FORMAT",IF(AND(E60="Historical Default and Loss Performance Data location",F$3="Public",ISBLANK(F60)=TRUE),"FORMAT",IF(AND(E59="Subject to severe clawback",F59="Y",ISBLANK(F60)=TRUE),"FORMAT",IF(AND(E59="Subject to severe clawback",F59="N",ISBLANK(F60)=FALSE),"FORMAT",IF(AND(OR(E60="Credit granting criteria supervision comment",E60="Credit granting criteria compliance comment"),ISBLANK(F60)=FALSE,OR(AND(F$34="N",E455="Originator (or original lender) is not a Credit institution"),AND(F$37="N",E$37="Originator (or original lender) is not a Credit institution"))),"FORMAT_S17",IF(AND(C60="STSS60",E60="Location of Liability cash flow model",ISBLANK(F60)=TRUE,F$3="Public"),"FORMAT_S60",IF(AND(C60="STSS58",E60="Historical Default and Loss Performance Data location",ISBLANK(F60)=TRUE,F$3="Public"),"FORMAT_S37",IF(AND(E60="Sponsor LEI",ISBLANK(F60)=TRUE,ISBLANK(F$8)=TRUE),"FORMAT_LEI",IF(AND(E60="Originator LEI",ISBLANK(F60)=TRUE,ISBLANK(F$11)=TRUE),"FORMAT_LEI",IF(OR(T60="EMPTY",P60+1&lt;LEN(F60),AND(G59="{Confirmed/Unconfirmed/N/A}",S60="N/A",F59="N/A",F60&lt;&gt;"")),"FORMAT",IF(OR(AND(E60="Non-ABCP securitisation unique identifier",MID(F60,21,1)&lt;&gt;"N"),AND(E60="ABCP transaction unique identifier",MID(F60,21,1)&lt;&gt;"T"),AND(E60="ABCP programme unique identifier",MID(F60,21,1)&lt;&gt;"P")),"FORMAT_SEC_ID",IF(AND(E60="Underlying exposures classification",F60&lt;&gt;"residential mortgages",F60&lt;&gt;"commercial mortgages",F60&lt;&gt;"credit facilities provided to individuals for personal, family or household consumption purposes",F60&lt;&gt;"credit facilities, including loans and leases, provided to any type of enterprise or corporation",F60&lt;&gt;"auto loans/leases",F60&lt;&gt;"credit-card receivables",F60&lt;&gt;"trade receivables",F60&lt;&gt;"others"),"FORMAT_LIST",IF(AND(E60="Instrument code",LEN(F60)-LEN(SUBSTITUTE(F60,";",""))&lt;&gt;LEN(F59)-LEN(SUBSTITUTE(F59,";",""))),"FORMAT_;",IF(AND(E60="Sponsor country (if multiple countries)",LEN(F60)-LEN(SUBSTITUTE(F60,";",""))&lt;&gt;LEN(F$11)-LEN(SUBSTITUTE(F$11,";",""))),"FORMAT_;",IF(AND(E60="Sponsor country (if multiple countries)",ISBLANK(F60)=FALSE,LEN(F60)-LEN(SUBSTITUTE(F60,";",""))=0),"FORMAT_;",IF(AND(E60="Sponsor country (if multiple countries)",ISBLANK(F60)=TRUE,LEN(F$11)-LEN(SUBSTITUTE(F$11,";",""))&lt;&gt;0),"FORMAT_;",IF(AND(E60="Originator country  (if multiple countries)",LEN(F60)-LEN(SUBSTITUTE(F60,";",""))&lt;&gt;0,ISBLANK(F60)=FALSE,LEN(F60)-LEN(SUBSTITUTE(F60,";",""))&lt;&gt;LEN(F$8)-LEN(SUBSTITUTE(F$8,";",""))),"FORMAT_;",IF(AND(E60="Originator country  (if multiple countries)",ISBLANK(F60)=FALSE,LEN(F60)-LEN(SUBSTITUTE(F60,";",""))=0),"FORMAT_;",IF(AND(E60="Originator country  (if multiple countries)",ISBLANK(F60)=TRUE,LEN(F$8)-LEN(SUBSTITUTE(F$8,";",""))&lt;&gt;0),"FORMAT_;",IF(AND(E60="Original lender country (if multiple countries)",ISBLANK(F60)=FALSE,LEN(F60)-LEN(SUBSTITUTE(F60,";",""))&lt;&gt;0,LEN(F60)-LEN(SUBSTITUTE(F60,";",""))&lt;&gt;LEN(F$14)-LEN(SUBSTITUTE(F$14,";",""))),"FORMAT_;",IF(AND(E60="Original lender country (if multiple countries)",ISBLANK(F60)=TRUE,LEN(F$14)-LEN(SUBSTITUTE(F$14,";",""))&lt;&gt;0),"FORMAT_;",IF(AND(E60="Original lender country (if multiple countries)",ISBLANK(F60)=FALSE,LEN(F60)-LEN(SUBSTITUTE(F60,";",""))=0),"FORMAT_;",IF(OR(AND(E60="Designated Entity LEI",LEN(F60)&lt;&gt;20),AND(G60="{LEI}",LEN(F60)&lt;&gt;0,LEN(F60)&lt;20),AND(G60="{ISIN}",LEN(F60)&lt;&gt;0,LEN(F60)&lt;12),AND(LEN(F60)&lt;&gt;20,E60="Retaining entity LEI",ISBLANK(F60)=FALSE),AND(E60="Instrument ISIN",ISBLANK(F60)=FALSE,LEN(F60)&gt;0,LEN(F60)&lt;11),AND(D60="M",LEFT(G60,4)="{DAT",LEN(F60)&lt;&gt;10)),"FORMAT_LEN",IF(OR(AND(F60&lt;&gt;"",LEFT(G60,4)&lt;&gt;"{TEX",ISNUMBER(SUMPRODUCT(FIND(MID(F60,ROW(INDIRECT("1:"&amp;LEN(F60))),1),W60)))=FALSE),AND(F60&lt;&gt;"",LEFT(G60,4)&lt;&gt;"{TEX",ISERROR(SUMPRODUCT(SEARCH(MID(F60,ROW(INDIRECT("1:"&amp;LEN(TRIM(F60)))),1)," "&amp;W60&amp;CHAR(10)&amp;"""")))=TRUE)),"FORMAT_CHAR",IF(LEFT(G60,4)="{TEX","TEXT","UNK")))))))))))))))))))))))))</f>
        <v>TEXT</v>
      </c>
      <c r="V60" s="126" t="b" cm="1">
        <f t="array" aca="1" ref="V60" ca="1">IF(OR(LEN(F60)&gt;P60+1),FALSE,IF(LEFT(G60,5)="{TEXT",TRUE,IF(AND(ISBLANK(F60)=FALSE,G60="{DATE_TEXT-YYYY-MM-DD}",LEN(F60)&lt;&gt;10),FALSE,IF(AND(ISBLANK(F60)=FALSE,ISNUMBER(SUMPRODUCT(SEARCH(MID(F60,ROW(INDIRECT("1:"&amp;LEN(TRIM(F60)))),1)," "&amp;W60&amp;CHAR(10)&amp;"""")))=FALSE),FALSE,TRUE))))</f>
        <v>1</v>
      </c>
      <c r="W60" s="127" t="str">
        <f>IF(G60="{Applicable/N/A}","N/Aplicable",IF(E60="Designated Entity LEI","ABCDEFGHIJKLMNOPQRSTUVWXYZ0123456789",IF(OR(G60="{ISIN}",G60="{LEI}"),";ABCDEFGHIJKLMNOPQRSTUVWXYZ0123456789",IF(G60="{Master Trust/Other}","Master TuOhe",IF(E60="Securitisation type","Privateublc",IF(LEFT(G60,4)="{CA_",Val!B$21,IF(G60="{COUNTRY_EU_LIST}"," ;abcdefghijklmnopqrstuvwxyzABCDEFGHIJKLMNOPQRSTUVWXYZ0123456789",IF(OR(G60="{NOTIFICATION ID}",G60="{SECURITISATION ID}"),Val!B$15,IF(G60="{COUNTRY_EU}"," ;abcdefghijklmnopqrstuvwxyzABCDEFGHIJKLMNOPQRSTUVWXYZ",IF(G60="{Confirmed/Unconfirmed}","ConfirmedUnc",IF(G60="{Confirmed/Unconfirmed/N/A}","Confirmed/UncNA",IF(LEFT(G60,4)="{DAT","0123456789-",IF(LEFT(G60,4)="{Y/N","YN",IF(OR(LEFT(G60,4)="{N/A",LEFT(G60,4)="{LIS",LEFT(G60,4)="{No ",LEFT(G60,4)="{SEC",LEFT(G60,4)="{Mas"),Val!B$20,IF(LEFT(G60,4)="{TEX",Val!B$21,IF(LEFT(G60,4)="{ALP",Val!B$20,IF(LEFT(G60,4)="{COU",Val!B$20)))))))))))))))))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0" s="132"/>
      <c r="Y60" s="132"/>
      <c r="Z60" s="132"/>
      <c r="AA60" s="132"/>
      <c r="AB60" s="134"/>
      <c r="AC60" s="134"/>
      <c r="AD60" s="132"/>
      <c r="AE60" s="132"/>
      <c r="AF60" s="132"/>
      <c r="AG60" s="129" t="s">
        <v>826</v>
      </c>
      <c r="AH60" s="132"/>
      <c r="AI60" s="117"/>
      <c r="AJ60" s="132"/>
      <c r="AK60" s="75"/>
    </row>
    <row r="61" spans="1:37" s="2" customFormat="1" ht="86.4" x14ac:dyDescent="0.3">
      <c r="A61" s="15" t="s">
        <v>1209</v>
      </c>
      <c r="B61" s="16" t="s">
        <v>290</v>
      </c>
      <c r="C61" s="20" t="s">
        <v>263</v>
      </c>
      <c r="D61" s="21" t="s">
        <v>52</v>
      </c>
      <c r="E61" s="22" t="s">
        <v>264</v>
      </c>
      <c r="F61" s="45" t="s">
        <v>175</v>
      </c>
      <c r="G61" s="60" t="s">
        <v>190</v>
      </c>
      <c r="H61" s="153" t="s">
        <v>1488</v>
      </c>
      <c r="I61" s="93" t="s">
        <v>1373</v>
      </c>
      <c r="J61" s="155" t="s">
        <v>265</v>
      </c>
      <c r="K61" s="143" t="s">
        <v>1489</v>
      </c>
      <c r="L61" s="143" t="s">
        <v>267</v>
      </c>
      <c r="M61" s="143" t="s">
        <v>268</v>
      </c>
      <c r="N61" s="145" t="s">
        <v>269</v>
      </c>
      <c r="O61" s="126">
        <f t="shared" ca="1" si="1"/>
        <v>1</v>
      </c>
      <c r="P61" s="126">
        <v>12</v>
      </c>
      <c r="Q61" s="127" t="str">
        <f ca="1">IF(AND(E61="Last notification date",MONTH(TODAY())&gt;9,DAY(TODAY())&gt;9),YEAR(TODAY())&amp;"-"&amp;MONTH(TODAY())&amp;"-"&amp;DAY(TODAY()),IF(AND(E61="Last notification date",MONTH(TODAY())&lt;9,DAY(TODAY())&lt;10),YEAR(TODAY())&amp;"-0"&amp;MONTH(TODAY())&amp;"-0"&amp;DAY(TODAY()),IF(AND(E61="Last notification date",MONTH(TODAY())&gt;9,DAY(TODAY())&lt;10),YEAR(TODAY())&amp;"-"&amp;MONTH(TODAY())&amp;"-0"&amp;DAY(TODAY()),IF(AND(E61="Last notification date",MONTH(TODAY())&lt;10,DAY(TODAY())&gt;9),YEAR(TODAY())&amp;"-0"&amp;MONTH(TODAY())&amp;"-"&amp;DAY(TODAY()),IF(LEFT(G61,4)="{SEC","SEC ID",IF(LEFT(G61,4)="{DAT","DATE",IF(LEFT(G61,4)="{TEX",Val!B$21,IF(LEFT(G61,4)="{ALP",Val!B$20,IF(LEFT(G61,4)="{COU",Val!B$20,IF(OR(LEFT(G61,4)="{ISI",LEFT(G61,4)="{LEI"),Val!B$17,IF(OR(LEFT(G61,4)="{CA_",LEFT(G61,4)="{Mas",LEFT(G61,4)="{Y/N",LEFT(G61,4)="{No ",LEFT(G61,4)="{N/A",LEFT(G61,4)="{Con",LEFT(G61,4)="{LIS"),"LIST","")))))))))))</f>
        <v>LIST</v>
      </c>
      <c r="R61" s="126">
        <f t="shared" si="2"/>
        <v>9</v>
      </c>
      <c r="S61" s="128"/>
      <c r="T61" s="126" t="str">
        <f t="shared" si="4"/>
        <v>UNK</v>
      </c>
      <c r="U61" s="126" t="str" cm="1">
        <f t="array" aca="1" ref="U61" ca="1">IF(AND(E61="Payment exemption explanation",ISBLANK(F61)=FALSE,F$77="Confirmed"),"FORMAT",IF(AND(E61="Historical Default and Loss Performance Data location",F$3="Public",ISBLANK(F61)=TRUE),"FORMAT",IF(AND(E60="Subject to severe clawback",F60="Y",ISBLANK(F61)=TRUE),"FORMAT",IF(AND(E60="Subject to severe clawback",F60="N",ISBLANK(F61)=FALSE),"FORMAT",IF(AND(OR(E61="Credit granting criteria supervision comment",E61="Credit granting criteria compliance comment"),ISBLANK(F61)=FALSE,OR(AND(F$34="N",E456="Originator (or original lender) is not a Credit institution"),AND(F$37="N",E$37="Originator (or original lender) is not a Credit institution"))),"FORMAT_S17",IF(AND(C61="STSS60",E61="Location of Liability cash flow model",ISBLANK(F61)=TRUE,F$3="Public"),"FORMAT_S60",IF(AND(C61="STSS58",E61="Historical Default and Loss Performance Data location",ISBLANK(F61)=TRUE,F$3="Public"),"FORMAT_S37",IF(AND(E61="Sponsor LEI",ISBLANK(F61)=TRUE,ISBLANK(F$8)=TRUE),"FORMAT_LEI",IF(AND(E61="Originator LEI",ISBLANK(F61)=TRUE,ISBLANK(F$11)=TRUE),"FORMAT_LEI",IF(OR(T61="EMPTY",P61+1&lt;LEN(F61),AND(G60="{Confirmed/Unconfirmed/N/A}",S61="N/A",F60="N/A",F61&lt;&gt;"")),"FORMAT",IF(OR(AND(E61="Non-ABCP securitisation unique identifier",MID(F61,21,1)&lt;&gt;"N"),AND(E61="ABCP transaction unique identifier",MID(F61,21,1)&lt;&gt;"T"),AND(E61="ABCP programme unique identifier",MID(F61,21,1)&lt;&gt;"P")),"FORMAT_SEC_ID",IF(AND(E61="Underlying exposures classification",F61&lt;&gt;"residential mortgages",F61&lt;&gt;"commercial mortgages",F61&lt;&gt;"credit facilities provided to individuals for personal, family or household consumption purposes",F61&lt;&gt;"credit facilities, including loans and leases, provided to any type of enterprise or corporation",F61&lt;&gt;"auto loans/leases",F61&lt;&gt;"credit-card receivables",F61&lt;&gt;"trade receivables",F61&lt;&gt;"others"),"FORMAT_LIST",IF(AND(E61="Instrument code",LEN(F61)-LEN(SUBSTITUTE(F61,";",""))&lt;&gt;LEN(F60)-LEN(SUBSTITUTE(F60,";",""))),"FORMAT_;",IF(AND(E61="Sponsor country (if multiple countries)",LEN(F61)-LEN(SUBSTITUTE(F61,";",""))&lt;&gt;LEN(F$11)-LEN(SUBSTITUTE(F$11,";",""))),"FORMAT_;",IF(AND(E61="Sponsor country (if multiple countries)",ISBLANK(F61)=FALSE,LEN(F61)-LEN(SUBSTITUTE(F61,";",""))=0),"FORMAT_;",IF(AND(E61="Sponsor country (if multiple countries)",ISBLANK(F61)=TRUE,LEN(F$11)-LEN(SUBSTITUTE(F$11,";",""))&lt;&gt;0),"FORMAT_;",IF(AND(E61="Originator country  (if multiple countries)",LEN(F61)-LEN(SUBSTITUTE(F61,";",""))&lt;&gt;0,ISBLANK(F61)=FALSE,LEN(F61)-LEN(SUBSTITUTE(F61,";",""))&lt;&gt;LEN(F$8)-LEN(SUBSTITUTE(F$8,";",""))),"FORMAT_;",IF(AND(E61="Originator country  (if multiple countries)",ISBLANK(F61)=FALSE,LEN(F61)-LEN(SUBSTITUTE(F61,";",""))=0),"FORMAT_;",IF(AND(E61="Originator country  (if multiple countries)",ISBLANK(F61)=TRUE,LEN(F$8)-LEN(SUBSTITUTE(F$8,";",""))&lt;&gt;0),"FORMAT_;",IF(AND(E61="Original lender country (if multiple countries)",ISBLANK(F61)=FALSE,LEN(F61)-LEN(SUBSTITUTE(F61,";",""))&lt;&gt;0,LEN(F61)-LEN(SUBSTITUTE(F61,";",""))&lt;&gt;LEN(F$14)-LEN(SUBSTITUTE(F$14,";",""))),"FORMAT_;",IF(AND(E61="Original lender country (if multiple countries)",ISBLANK(F61)=TRUE,LEN(F$14)-LEN(SUBSTITUTE(F$14,";",""))&lt;&gt;0),"FORMAT_;",IF(AND(E61="Original lender country (if multiple countries)",ISBLANK(F61)=FALSE,LEN(F61)-LEN(SUBSTITUTE(F61,";",""))=0),"FORMAT_;",IF(OR(AND(E61="Designated Entity LEI",LEN(F61)&lt;&gt;20),AND(G61="{LEI}",LEN(F61)&lt;&gt;0,LEN(F61)&lt;20),AND(G61="{ISIN}",LEN(F61)&lt;&gt;0,LEN(F61)&lt;12),AND(LEN(F61)&lt;&gt;20,E61="Retaining entity LEI",ISBLANK(F61)=FALSE),AND(E61="Instrument ISIN",ISBLANK(F61)=FALSE,LEN(F61)&gt;0,LEN(F61)&lt;11),AND(D61="M",LEFT(G61,4)="{DAT",LEN(F61)&lt;&gt;10)),"FORMAT_LEN",IF(OR(AND(F61&lt;&gt;"",LEFT(G61,4)&lt;&gt;"{TEX",ISNUMBER(SUMPRODUCT(FIND(MID(F61,ROW(INDIRECT("1:"&amp;LEN(F61))),1),W61)))=FALSE),AND(F61&lt;&gt;"",LEFT(G61,4)&lt;&gt;"{TEX",ISERROR(SUMPRODUCT(SEARCH(MID(F61,ROW(INDIRECT("1:"&amp;LEN(TRIM(F61)))),1)," "&amp;W61&amp;CHAR(10)&amp;"""")))=TRUE)),"FORMAT_CHAR",IF(LEFT(G61,4)="{TEX","TEXT","UNK")))))))))))))))))))))))))</f>
        <v>UNK</v>
      </c>
      <c r="V61" s="126" t="b" cm="1">
        <f t="array" aca="1" ref="V61" ca="1">IF(OR(LEN(F61)&gt;P61+1),FALSE,IF(LEFT(G61,5)="{TEXT",TRUE,IF(AND(ISBLANK(F61)=FALSE,G61="{DATE_TEXT-YYYY-MM-DD}",LEN(F61)&lt;&gt;10),FALSE,IF(AND(ISBLANK(F61)=FALSE,ISNUMBER(SUMPRODUCT(SEARCH(MID(F61,ROW(INDIRECT("1:"&amp;LEN(TRIM(F61)))),1)," "&amp;W61&amp;CHAR(10)&amp;"""")))=FALSE),FALSE,TRUE))))</f>
        <v>1</v>
      </c>
      <c r="W61" s="127" t="str">
        <f>IF(G61="{Applicable/N/A}","N/Aplicable",IF(E61="Designated Entity LEI","ABCDEFGHIJKLMNOPQRSTUVWXYZ0123456789",IF(OR(G61="{ISIN}",G61="{LEI}"),";ABCDEFGHIJKLMNOPQRSTUVWXYZ0123456789",IF(G61="{Master Trust/Other}","Master TuOhe",IF(E61="Securitisation type","Privateublc",IF(LEFT(G61,4)="{CA_",Val!B$21,IF(G61="{COUNTRY_EU_LIST}"," ;abcdefghijklmnopqrstuvwxyzABCDEFGHIJKLMNOPQRSTUVWXYZ0123456789",IF(OR(G61="{NOTIFICATION ID}",G61="{SECURITISATION ID}"),Val!B$15,IF(G61="{COUNTRY_EU}"," ;abcdefghijklmnopqrstuvwxyzABCDEFGHIJKLMNOPQRSTUVWXYZ",IF(G61="{Confirmed/Unconfirmed}","ConfirmedUnc",IF(G61="{Confirmed/Unconfirmed/N/A}","Confirmed/UncNA",IF(LEFT(G61,4)="{DAT","0123456789-",IF(LEFT(G61,4)="{Y/N","YN",IF(OR(LEFT(G61,4)="{N/A",LEFT(G61,4)="{LIS",LEFT(G61,4)="{No ",LEFT(G61,4)="{SEC",LEFT(G61,4)="{Mas"),Val!B$20,IF(LEFT(G61,4)="{TEX",Val!B$21,IF(LEFT(G61,4)="{ALP",Val!B$20,IF(LEFT(G61,4)="{COU",Val!B$20)))))))))))))))))</f>
        <v>ConfirmedUnc</v>
      </c>
      <c r="X61" s="132"/>
      <c r="Y61" s="132"/>
      <c r="Z61" s="132"/>
      <c r="AA61" s="132"/>
      <c r="AB61" s="134"/>
      <c r="AC61" s="134"/>
      <c r="AD61" s="132"/>
      <c r="AE61" s="132"/>
      <c r="AF61" s="132"/>
      <c r="AG61" s="129" t="s">
        <v>824</v>
      </c>
      <c r="AH61" s="132"/>
      <c r="AI61" s="117"/>
      <c r="AJ61" s="132"/>
      <c r="AK61" s="75"/>
    </row>
    <row r="62" spans="1:37" s="2" customFormat="1" ht="388.8" x14ac:dyDescent="0.3">
      <c r="A62" s="15" t="s">
        <v>1210</v>
      </c>
      <c r="B62" s="16" t="s">
        <v>292</v>
      </c>
      <c r="C62" s="20" t="s">
        <v>263</v>
      </c>
      <c r="D62" s="21" t="s">
        <v>52</v>
      </c>
      <c r="E62" s="22" t="s">
        <v>271</v>
      </c>
      <c r="F62" s="136" t="s">
        <v>1479</v>
      </c>
      <c r="G62" s="60" t="s">
        <v>272</v>
      </c>
      <c r="H62" s="154"/>
      <c r="I62" s="88" t="s">
        <v>1334</v>
      </c>
      <c r="J62" s="159" t="s">
        <v>265</v>
      </c>
      <c r="K62" s="144" t="s">
        <v>266</v>
      </c>
      <c r="L62" s="144" t="s">
        <v>267</v>
      </c>
      <c r="M62" s="144" t="s">
        <v>268</v>
      </c>
      <c r="N62" s="146" t="s">
        <v>269</v>
      </c>
      <c r="O62" s="126">
        <f t="shared" ca="1" si="1"/>
        <v>1</v>
      </c>
      <c r="P62" s="126">
        <v>32767</v>
      </c>
      <c r="Q62" s="127" t="str">
        <f ca="1">IF(AND(E62="Last notification date",MONTH(TODAY())&gt;9,DAY(TODAY())&gt;9),YEAR(TODAY())&amp;"-"&amp;MONTH(TODAY())&amp;"-"&amp;DAY(TODAY()),IF(AND(E62="Last notification date",MONTH(TODAY())&lt;9,DAY(TODAY())&lt;10),YEAR(TODAY())&amp;"-0"&amp;MONTH(TODAY())&amp;"-0"&amp;DAY(TODAY()),IF(AND(E62="Last notification date",MONTH(TODAY())&gt;9,DAY(TODAY())&lt;10),YEAR(TODAY())&amp;"-"&amp;MONTH(TODAY())&amp;"-0"&amp;DAY(TODAY()),IF(AND(E62="Last notification date",MONTH(TODAY())&lt;10,DAY(TODAY())&gt;9),YEAR(TODAY())&amp;"-0"&amp;MONTH(TODAY())&amp;"-"&amp;DAY(TODAY()),IF(LEFT(G62,4)="{SEC","SEC ID",IF(LEFT(G62,4)="{DAT","DATE",IF(LEFT(G62,4)="{TEX",Val!B$21,IF(LEFT(G62,4)="{ALP",Val!B$20,IF(LEFT(G62,4)="{COU",Val!B$20,IF(OR(LEFT(G62,4)="{ISI",LEFT(G62,4)="{LEI"),Val!B$17,IF(OR(LEFT(G62,4)="{CA_",LEFT(G62,4)="{Mas",LEFT(G62,4)="{Y/N",LEFT(G62,4)="{No ",LEFT(G62,4)="{N/A",LEFT(G62,4)="{Con",LEFT(G62,4)="{LIS"),"LIST","")))))))))))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2" s="126">
        <f t="shared" si="2"/>
        <v>1214</v>
      </c>
      <c r="S62" s="128"/>
      <c r="T62" s="126" t="str">
        <f t="shared" si="4"/>
        <v>UNK</v>
      </c>
      <c r="U62" s="126" t="str" cm="1">
        <f t="array" aca="1" ref="U62" ca="1">IF(AND(E62="Payment exemption explanation",ISBLANK(F62)=FALSE,F$77="Confirmed"),"FORMAT",IF(AND(E62="Historical Default and Loss Performance Data location",F$3="Public",ISBLANK(F62)=TRUE),"FORMAT",IF(AND(E61="Subject to severe clawback",F61="Y",ISBLANK(F62)=TRUE),"FORMAT",IF(AND(E61="Subject to severe clawback",F61="N",ISBLANK(F62)=FALSE),"FORMAT",IF(AND(OR(E62="Credit granting criteria supervision comment",E62="Credit granting criteria compliance comment"),ISBLANK(F62)=FALSE,OR(AND(F$34="N",E457="Originator (or original lender) is not a Credit institution"),AND(F$37="N",E$37="Originator (or original lender) is not a Credit institution"))),"FORMAT_S17",IF(AND(C62="STSS60",E62="Location of Liability cash flow model",ISBLANK(F62)=TRUE,F$3="Public"),"FORMAT_S60",IF(AND(C62="STSS58",E62="Historical Default and Loss Performance Data location",ISBLANK(F62)=TRUE,F$3="Public"),"FORMAT_S37",IF(AND(E62="Sponsor LEI",ISBLANK(F62)=TRUE,ISBLANK(F$8)=TRUE),"FORMAT_LEI",IF(AND(E62="Originator LEI",ISBLANK(F62)=TRUE,ISBLANK(F$11)=TRUE),"FORMAT_LEI",IF(OR(T62="EMPTY",P62+1&lt;LEN(F62),AND(G61="{Confirmed/Unconfirmed/N/A}",S62="N/A",F61="N/A",F62&lt;&gt;"")),"FORMAT",IF(OR(AND(E62="Non-ABCP securitisation unique identifier",MID(F62,21,1)&lt;&gt;"N"),AND(E62="ABCP transaction unique identifier",MID(F62,21,1)&lt;&gt;"T"),AND(E62="ABCP programme unique identifier",MID(F62,21,1)&lt;&gt;"P")),"FORMAT_SEC_ID",IF(AND(E62="Underlying exposures classification",F62&lt;&gt;"residential mortgages",F62&lt;&gt;"commercial mortgages",F62&lt;&gt;"credit facilities provided to individuals for personal, family or household consumption purposes",F62&lt;&gt;"credit facilities, including loans and leases, provided to any type of enterprise or corporation",F62&lt;&gt;"auto loans/leases",F62&lt;&gt;"credit-card receivables",F62&lt;&gt;"trade receivables",F62&lt;&gt;"others"),"FORMAT_LIST",IF(AND(E62="Instrument code",LEN(F62)-LEN(SUBSTITUTE(F62,";",""))&lt;&gt;LEN(F61)-LEN(SUBSTITUTE(F61,";",""))),"FORMAT_;",IF(AND(E62="Sponsor country (if multiple countries)",LEN(F62)-LEN(SUBSTITUTE(F62,";",""))&lt;&gt;LEN(F$11)-LEN(SUBSTITUTE(F$11,";",""))),"FORMAT_;",IF(AND(E62="Sponsor country (if multiple countries)",ISBLANK(F62)=FALSE,LEN(F62)-LEN(SUBSTITUTE(F62,";",""))=0),"FORMAT_;",IF(AND(E62="Sponsor country (if multiple countries)",ISBLANK(F62)=TRUE,LEN(F$11)-LEN(SUBSTITUTE(F$11,";",""))&lt;&gt;0),"FORMAT_;",IF(AND(E62="Originator country  (if multiple countries)",LEN(F62)-LEN(SUBSTITUTE(F62,";",""))&lt;&gt;0,ISBLANK(F62)=FALSE,LEN(F62)-LEN(SUBSTITUTE(F62,";",""))&lt;&gt;LEN(F$8)-LEN(SUBSTITUTE(F$8,";",""))),"FORMAT_;",IF(AND(E62="Originator country  (if multiple countries)",ISBLANK(F62)=FALSE,LEN(F62)-LEN(SUBSTITUTE(F62,";",""))=0),"FORMAT_;",IF(AND(E62="Originator country  (if multiple countries)",ISBLANK(F62)=TRUE,LEN(F$8)-LEN(SUBSTITUTE(F$8,";",""))&lt;&gt;0),"FORMAT_;",IF(AND(E62="Original lender country (if multiple countries)",ISBLANK(F62)=FALSE,LEN(F62)-LEN(SUBSTITUTE(F62,";",""))&lt;&gt;0,LEN(F62)-LEN(SUBSTITUTE(F62,";",""))&lt;&gt;LEN(F$14)-LEN(SUBSTITUTE(F$14,";",""))),"FORMAT_;",IF(AND(E62="Original lender country (if multiple countries)",ISBLANK(F62)=TRUE,LEN(F$14)-LEN(SUBSTITUTE(F$14,";",""))&lt;&gt;0),"FORMAT_;",IF(AND(E62="Original lender country (if multiple countries)",ISBLANK(F62)=FALSE,LEN(F62)-LEN(SUBSTITUTE(F62,";",""))=0),"FORMAT_;",IF(OR(AND(E62="Designated Entity LEI",LEN(F62)&lt;&gt;20),AND(G62="{LEI}",LEN(F62)&lt;&gt;0,LEN(F62)&lt;20),AND(G62="{ISIN}",LEN(F62)&lt;&gt;0,LEN(F62)&lt;12),AND(LEN(F62)&lt;&gt;20,E62="Retaining entity LEI",ISBLANK(F62)=FALSE),AND(E62="Instrument ISIN",ISBLANK(F62)=FALSE,LEN(F62)&gt;0,LEN(F62)&lt;11),AND(D62="M",LEFT(G62,4)="{DAT",LEN(F62)&lt;&gt;10)),"FORMAT_LEN",IF(OR(AND(F62&lt;&gt;"",LEFT(G62,4)&lt;&gt;"{TEX",ISNUMBER(SUMPRODUCT(FIND(MID(F62,ROW(INDIRECT("1:"&amp;LEN(F62))),1),W62)))=FALSE),AND(F62&lt;&gt;"",LEFT(G62,4)&lt;&gt;"{TEX",ISERROR(SUMPRODUCT(SEARCH(MID(F62,ROW(INDIRECT("1:"&amp;LEN(TRIM(F62)))),1)," "&amp;W62&amp;CHAR(10)&amp;"""")))=TRUE)),"FORMAT_CHAR",IF(LEFT(G62,4)="{TEX","TEXT","UNK")))))))))))))))))))))))))</f>
        <v>TEXT</v>
      </c>
      <c r="V62" s="126" t="b" cm="1">
        <f t="array" aca="1" ref="V62" ca="1">IF(OR(LEN(F62)&gt;P62+1),FALSE,IF(LEFT(G62,5)="{TEXT",TRUE,IF(AND(ISBLANK(F62)=FALSE,G62="{DATE_TEXT-YYYY-MM-DD}",LEN(F62)&lt;&gt;10),FALSE,IF(AND(ISBLANK(F62)=FALSE,ISNUMBER(SUMPRODUCT(SEARCH(MID(F62,ROW(INDIRECT("1:"&amp;LEN(TRIM(F62)))),1)," "&amp;W62&amp;CHAR(10)&amp;"""")))=FALSE),FALSE,TRUE))))</f>
        <v>1</v>
      </c>
      <c r="W62" s="127" t="str">
        <f>IF(G62="{Applicable/N/A}","N/Aplicable",IF(E62="Designated Entity LEI","ABCDEFGHIJKLMNOPQRSTUVWXYZ0123456789",IF(OR(G62="{ISIN}",G62="{LEI}"),";ABCDEFGHIJKLMNOPQRSTUVWXYZ0123456789",IF(G62="{Master Trust/Other}","Master TuOhe",IF(E62="Securitisation type","Privateublc",IF(LEFT(G62,4)="{CA_",Val!B$21,IF(G62="{COUNTRY_EU_LIST}"," ;abcdefghijklmnopqrstuvwxyzABCDEFGHIJKLMNOPQRSTUVWXYZ0123456789",IF(OR(G62="{NOTIFICATION ID}",G62="{SECURITISATION ID}"),Val!B$15,IF(G62="{COUNTRY_EU}"," ;abcdefghijklmnopqrstuvwxyzABCDEFGHIJKLMNOPQRSTUVWXYZ",IF(G62="{Confirmed/Unconfirmed}","ConfirmedUnc",IF(G62="{Confirmed/Unconfirmed/N/A}","Confirmed/UncNA",IF(LEFT(G62,4)="{DAT","0123456789-",IF(LEFT(G62,4)="{Y/N","YN",IF(OR(LEFT(G62,4)="{N/A",LEFT(G62,4)="{LIS",LEFT(G62,4)="{No ",LEFT(G62,4)="{SEC",LEFT(G62,4)="{Mas"),Val!B$20,IF(LEFT(G62,4)="{TEX",Val!B$21,IF(LEFT(G62,4)="{ALP",Val!B$20,IF(LEFT(G62,4)="{COU",Val!B$20)))))))))))))))))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2" s="132"/>
      <c r="Y62" s="132"/>
      <c r="Z62" s="132"/>
      <c r="AA62" s="132"/>
      <c r="AB62" s="134"/>
      <c r="AC62" s="134"/>
      <c r="AD62" s="132"/>
      <c r="AE62" s="132"/>
      <c r="AF62" s="132"/>
      <c r="AG62" s="129" t="s">
        <v>818</v>
      </c>
      <c r="AH62" s="132"/>
      <c r="AI62" s="117"/>
      <c r="AJ62" s="132"/>
      <c r="AK62" s="75"/>
    </row>
    <row r="63" spans="1:37" s="2" customFormat="1" ht="86.4" x14ac:dyDescent="0.3">
      <c r="A63" s="15" t="s">
        <v>1211</v>
      </c>
      <c r="B63" s="16" t="s">
        <v>295</v>
      </c>
      <c r="C63" s="20" t="s">
        <v>274</v>
      </c>
      <c r="D63" s="21" t="s">
        <v>52</v>
      </c>
      <c r="E63" s="22" t="s">
        <v>275</v>
      </c>
      <c r="F63" s="59" t="s">
        <v>175</v>
      </c>
      <c r="G63" s="60" t="s">
        <v>190</v>
      </c>
      <c r="H63" s="153" t="s">
        <v>276</v>
      </c>
      <c r="I63" s="93" t="s">
        <v>1373</v>
      </c>
      <c r="J63" s="155" t="s">
        <v>277</v>
      </c>
      <c r="K63" s="143" t="s">
        <v>278</v>
      </c>
      <c r="L63" s="143" t="s">
        <v>279</v>
      </c>
      <c r="M63" s="143" t="s">
        <v>171</v>
      </c>
      <c r="N63" s="145" t="s">
        <v>280</v>
      </c>
      <c r="O63" s="126">
        <f t="shared" ca="1" si="1"/>
        <v>1</v>
      </c>
      <c r="P63" s="126">
        <v>12</v>
      </c>
      <c r="Q63" s="127" t="str">
        <f ca="1">IF(AND(E63="Last notification date",MONTH(TODAY())&gt;9,DAY(TODAY())&gt;9),YEAR(TODAY())&amp;"-"&amp;MONTH(TODAY())&amp;"-"&amp;DAY(TODAY()),IF(AND(E63="Last notification date",MONTH(TODAY())&lt;9,DAY(TODAY())&lt;10),YEAR(TODAY())&amp;"-0"&amp;MONTH(TODAY())&amp;"-0"&amp;DAY(TODAY()),IF(AND(E63="Last notification date",MONTH(TODAY())&gt;9,DAY(TODAY())&lt;10),YEAR(TODAY())&amp;"-"&amp;MONTH(TODAY())&amp;"-0"&amp;DAY(TODAY()),IF(AND(E63="Last notification date",MONTH(TODAY())&lt;10,DAY(TODAY())&gt;9),YEAR(TODAY())&amp;"-0"&amp;MONTH(TODAY())&amp;"-"&amp;DAY(TODAY()),IF(LEFT(G63,4)="{SEC","SEC ID",IF(LEFT(G63,4)="{DAT","DATE",IF(LEFT(G63,4)="{TEX",Val!B$21,IF(LEFT(G63,4)="{ALP",Val!B$20,IF(LEFT(G63,4)="{COU",Val!B$20,IF(OR(LEFT(G63,4)="{ISI",LEFT(G63,4)="{LEI"),Val!B$17,IF(OR(LEFT(G63,4)="{CA_",LEFT(G63,4)="{Mas",LEFT(G63,4)="{Y/N",LEFT(G63,4)="{No ",LEFT(G63,4)="{N/A",LEFT(G63,4)="{Con",LEFT(G63,4)="{LIS"),"LIST","")))))))))))</f>
        <v>LIST</v>
      </c>
      <c r="R63" s="126">
        <f t="shared" si="2"/>
        <v>9</v>
      </c>
      <c r="S63" s="128"/>
      <c r="T63" s="126" t="str">
        <f t="shared" si="4"/>
        <v>UNK</v>
      </c>
      <c r="U63" s="126" t="str" cm="1">
        <f t="array" aca="1" ref="U63" ca="1">IF(AND(E63="Payment exemption explanation",ISBLANK(F63)=FALSE,F$77="Confirmed"),"FORMAT",IF(AND(E63="Historical Default and Loss Performance Data location",F$3="Public",ISBLANK(F63)=TRUE),"FORMAT",IF(AND(E62="Subject to severe clawback",F62="Y",ISBLANK(F63)=TRUE),"FORMAT",IF(AND(E62="Subject to severe clawback",F62="N",ISBLANK(F63)=FALSE),"FORMAT",IF(AND(OR(E63="Credit granting criteria supervision comment",E63="Credit granting criteria compliance comment"),ISBLANK(F63)=FALSE,OR(AND(F$34="N",E458="Originator (or original lender) is not a Credit institution"),AND(F$37="N",E$37="Originator (or original lender) is not a Credit institution"))),"FORMAT_S17",IF(AND(C63="STSS60",E63="Location of Liability cash flow model",ISBLANK(F63)=TRUE,F$3="Public"),"FORMAT_S60",IF(AND(C63="STSS58",E63="Historical Default and Loss Performance Data location",ISBLANK(F63)=TRUE,F$3="Public"),"FORMAT_S37",IF(AND(E63="Sponsor LEI",ISBLANK(F63)=TRUE,ISBLANK(F$8)=TRUE),"FORMAT_LEI",IF(AND(E63="Originator LEI",ISBLANK(F63)=TRUE,ISBLANK(F$11)=TRUE),"FORMAT_LEI",IF(OR(T63="EMPTY",P63+1&lt;LEN(F63),AND(G62="{Confirmed/Unconfirmed/N/A}",S63="N/A",F62="N/A",F63&lt;&gt;"")),"FORMAT",IF(OR(AND(E63="Non-ABCP securitisation unique identifier",MID(F63,21,1)&lt;&gt;"N"),AND(E63="ABCP transaction unique identifier",MID(F63,21,1)&lt;&gt;"T"),AND(E63="ABCP programme unique identifier",MID(F63,21,1)&lt;&gt;"P")),"FORMAT_SEC_ID",IF(AND(E63="Underlying exposures classification",F63&lt;&gt;"residential mortgages",F63&lt;&gt;"commercial mortgages",F63&lt;&gt;"credit facilities provided to individuals for personal, family or household consumption purposes",F63&lt;&gt;"credit facilities, including loans and leases, provided to any type of enterprise or corporation",F63&lt;&gt;"auto loans/leases",F63&lt;&gt;"credit-card receivables",F63&lt;&gt;"trade receivables",F63&lt;&gt;"others"),"FORMAT_LIST",IF(AND(E63="Instrument code",LEN(F63)-LEN(SUBSTITUTE(F63,";",""))&lt;&gt;LEN(F62)-LEN(SUBSTITUTE(F62,";",""))),"FORMAT_;",IF(AND(E63="Sponsor country (if multiple countries)",LEN(F63)-LEN(SUBSTITUTE(F63,";",""))&lt;&gt;LEN(F$11)-LEN(SUBSTITUTE(F$11,";",""))),"FORMAT_;",IF(AND(E63="Sponsor country (if multiple countries)",ISBLANK(F63)=FALSE,LEN(F63)-LEN(SUBSTITUTE(F63,";",""))=0),"FORMAT_;",IF(AND(E63="Sponsor country (if multiple countries)",ISBLANK(F63)=TRUE,LEN(F$11)-LEN(SUBSTITUTE(F$11,";",""))&lt;&gt;0),"FORMAT_;",IF(AND(E63="Originator country  (if multiple countries)",LEN(F63)-LEN(SUBSTITUTE(F63,";",""))&lt;&gt;0,ISBLANK(F63)=FALSE,LEN(F63)-LEN(SUBSTITUTE(F63,";",""))&lt;&gt;LEN(F$8)-LEN(SUBSTITUTE(F$8,";",""))),"FORMAT_;",IF(AND(E63="Originator country  (if multiple countries)",ISBLANK(F63)=FALSE,LEN(F63)-LEN(SUBSTITUTE(F63,";",""))=0),"FORMAT_;",IF(AND(E63="Originator country  (if multiple countries)",ISBLANK(F63)=TRUE,LEN(F$8)-LEN(SUBSTITUTE(F$8,";",""))&lt;&gt;0),"FORMAT_;",IF(AND(E63="Original lender country (if multiple countries)",ISBLANK(F63)=FALSE,LEN(F63)-LEN(SUBSTITUTE(F63,";",""))&lt;&gt;0,LEN(F63)-LEN(SUBSTITUTE(F63,";",""))&lt;&gt;LEN(F$14)-LEN(SUBSTITUTE(F$14,";",""))),"FORMAT_;",IF(AND(E63="Original lender country (if multiple countries)",ISBLANK(F63)=TRUE,LEN(F$14)-LEN(SUBSTITUTE(F$14,";",""))&lt;&gt;0),"FORMAT_;",IF(AND(E63="Original lender country (if multiple countries)",ISBLANK(F63)=FALSE,LEN(F63)-LEN(SUBSTITUTE(F63,";",""))=0),"FORMAT_;",IF(OR(AND(E63="Designated Entity LEI",LEN(F63)&lt;&gt;20),AND(G63="{LEI}",LEN(F63)&lt;&gt;0,LEN(F63)&lt;20),AND(G63="{ISIN}",LEN(F63)&lt;&gt;0,LEN(F63)&lt;12),AND(LEN(F63)&lt;&gt;20,E63="Retaining entity LEI",ISBLANK(F63)=FALSE),AND(E63="Instrument ISIN",ISBLANK(F63)=FALSE,LEN(F63)&gt;0,LEN(F63)&lt;11),AND(D63="M",LEFT(G63,4)="{DAT",LEN(F63)&lt;&gt;10)),"FORMAT_LEN",IF(OR(AND(F63&lt;&gt;"",LEFT(G63,4)&lt;&gt;"{TEX",ISNUMBER(SUMPRODUCT(FIND(MID(F63,ROW(INDIRECT("1:"&amp;LEN(F63))),1),W63)))=FALSE),AND(F63&lt;&gt;"",LEFT(G63,4)&lt;&gt;"{TEX",ISERROR(SUMPRODUCT(SEARCH(MID(F63,ROW(INDIRECT("1:"&amp;LEN(TRIM(F63)))),1)," "&amp;W63&amp;CHAR(10)&amp;"""")))=TRUE)),"FORMAT_CHAR",IF(LEFT(G63,4)="{TEX","TEXT","UNK")))))))))))))))))))))))))</f>
        <v>UNK</v>
      </c>
      <c r="V63" s="126" t="b" cm="1">
        <f t="array" aca="1" ref="V63" ca="1">IF(OR(LEN(F63)&gt;P63+1),FALSE,IF(LEFT(G63,5)="{TEXT",TRUE,IF(AND(ISBLANK(F63)=FALSE,G63="{DATE_TEXT-YYYY-MM-DD}",LEN(F63)&lt;&gt;10),FALSE,IF(AND(ISBLANK(F63)=FALSE,ISNUMBER(SUMPRODUCT(SEARCH(MID(F63,ROW(INDIRECT("1:"&amp;LEN(TRIM(F63)))),1)," "&amp;W63&amp;CHAR(10)&amp;"""")))=FALSE),FALSE,TRUE))))</f>
        <v>1</v>
      </c>
      <c r="W63" s="127" t="str">
        <f>IF(G63="{Applicable/N/A}","N/Aplicable",IF(E63="Designated Entity LEI","ABCDEFGHIJKLMNOPQRSTUVWXYZ0123456789",IF(OR(G63="{ISIN}",G63="{LEI}"),";ABCDEFGHIJKLMNOPQRSTUVWXYZ0123456789",IF(G63="{Master Trust/Other}","Master TuOhe",IF(E63="Securitisation type","Privateublc",IF(LEFT(G63,4)="{CA_",Val!B$21,IF(G63="{COUNTRY_EU_LIST}"," ;abcdefghijklmnopqrstuvwxyzABCDEFGHIJKLMNOPQRSTUVWXYZ0123456789",IF(OR(G63="{NOTIFICATION ID}",G63="{SECURITISATION ID}"),Val!B$15,IF(G63="{COUNTRY_EU}"," ;abcdefghijklmnopqrstuvwxyzABCDEFGHIJKLMNOPQRSTUVWXYZ",IF(G63="{Confirmed/Unconfirmed}","ConfirmedUnc",IF(G63="{Confirmed/Unconfirmed/N/A}","Confirmed/UncNA",IF(LEFT(G63,4)="{DAT","0123456789-",IF(LEFT(G63,4)="{Y/N","YN",IF(OR(LEFT(G63,4)="{N/A",LEFT(G63,4)="{LIS",LEFT(G63,4)="{No ",LEFT(G63,4)="{SEC",LEFT(G63,4)="{Mas"),Val!B$20,IF(LEFT(G63,4)="{TEX",Val!B$21,IF(LEFT(G63,4)="{ALP",Val!B$20,IF(LEFT(G63,4)="{COU",Val!B$20)))))))))))))))))</f>
        <v>ConfirmedUnc</v>
      </c>
      <c r="X63" s="132"/>
      <c r="Y63" s="132"/>
      <c r="Z63" s="132"/>
      <c r="AA63" s="132"/>
      <c r="AB63" s="134"/>
      <c r="AC63" s="134"/>
      <c r="AD63" s="132"/>
      <c r="AE63" s="132"/>
      <c r="AF63" s="132"/>
      <c r="AG63" s="129" t="s">
        <v>911</v>
      </c>
      <c r="AH63" s="132"/>
      <c r="AI63" s="117"/>
      <c r="AJ63" s="132"/>
      <c r="AK63" s="75"/>
    </row>
    <row r="64" spans="1:37" s="2" customFormat="1" ht="75.599999999999994" x14ac:dyDescent="0.3">
      <c r="A64" s="15" t="s">
        <v>1212</v>
      </c>
      <c r="B64" s="16" t="s">
        <v>297</v>
      </c>
      <c r="C64" s="30" t="s">
        <v>274</v>
      </c>
      <c r="D64" s="31" t="s">
        <v>46</v>
      </c>
      <c r="E64" s="26" t="s">
        <v>282</v>
      </c>
      <c r="F64" s="138" t="s">
        <v>1480</v>
      </c>
      <c r="G64" s="109" t="s">
        <v>114</v>
      </c>
      <c r="H64" s="154"/>
      <c r="I64" s="88" t="s">
        <v>1335</v>
      </c>
      <c r="J64" s="159" t="s">
        <v>277</v>
      </c>
      <c r="K64" s="144"/>
      <c r="L64" s="144" t="s">
        <v>279</v>
      </c>
      <c r="M64" s="144" t="s">
        <v>171</v>
      </c>
      <c r="N64" s="146" t="s">
        <v>280</v>
      </c>
      <c r="O64" s="126">
        <f t="shared" ca="1" si="1"/>
        <v>1</v>
      </c>
      <c r="P64" s="126">
        <v>5000</v>
      </c>
      <c r="Q64" s="127" t="str">
        <f ca="1">IF(AND(E64="Last notification date",MONTH(TODAY())&gt;9,DAY(TODAY())&gt;9),YEAR(TODAY())&amp;"-"&amp;MONTH(TODAY())&amp;"-"&amp;DAY(TODAY()),IF(AND(E64="Last notification date",MONTH(TODAY())&lt;9,DAY(TODAY())&lt;10),YEAR(TODAY())&amp;"-0"&amp;MONTH(TODAY())&amp;"-0"&amp;DAY(TODAY()),IF(AND(E64="Last notification date",MONTH(TODAY())&gt;9,DAY(TODAY())&lt;10),YEAR(TODAY())&amp;"-"&amp;MONTH(TODAY())&amp;"-0"&amp;DAY(TODAY()),IF(AND(E64="Last notification date",MONTH(TODAY())&lt;10,DAY(TODAY())&gt;9),YEAR(TODAY())&amp;"-0"&amp;MONTH(TODAY())&amp;"-"&amp;DAY(TODAY()),IF(LEFT(G64,4)="{SEC","SEC ID",IF(LEFT(G64,4)="{DAT","DATE",IF(LEFT(G64,4)="{TEX",Val!B$21,IF(LEFT(G64,4)="{ALP",Val!B$20,IF(LEFT(G64,4)="{COU",Val!B$20,IF(OR(LEFT(G64,4)="{ISI",LEFT(G64,4)="{LEI"),Val!B$17,IF(OR(LEFT(G64,4)="{CA_",LEFT(G64,4)="{Mas",LEFT(G64,4)="{Y/N",LEFT(G64,4)="{No ",LEFT(G64,4)="{N/A",LEFT(G64,4)="{Con",LEFT(G64,4)="{LIS"),"LIST","")))))))))))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4" s="126">
        <f t="shared" si="2"/>
        <v>178</v>
      </c>
      <c r="S64" s="128"/>
      <c r="T64" s="126" t="str">
        <f t="shared" si="4"/>
        <v>UNK</v>
      </c>
      <c r="U64" s="126" t="str" cm="1">
        <f t="array" aca="1" ref="U64" ca="1">IF(AND(E64="Payment exemption explanation",ISBLANK(F64)=FALSE,F$77="Confirmed"),"FORMAT",IF(AND(E64="Historical Default and Loss Performance Data location",F$3="Public",ISBLANK(F64)=TRUE),"FORMAT",IF(AND(E63="Subject to severe clawback",F63="Y",ISBLANK(F64)=TRUE),"FORMAT",IF(AND(E63="Subject to severe clawback",F63="N",ISBLANK(F64)=FALSE),"FORMAT",IF(AND(OR(E64="Credit granting criteria supervision comment",E64="Credit granting criteria compliance comment"),ISBLANK(F64)=FALSE,OR(AND(F$34="N",E459="Originator (or original lender) is not a Credit institution"),AND(F$37="N",E$37="Originator (or original lender) is not a Credit institution"))),"FORMAT_S17",IF(AND(C64="STSS60",E64="Location of Liability cash flow model",ISBLANK(F64)=TRUE,F$3="Public"),"FORMAT_S60",IF(AND(C64="STSS58",E64="Historical Default and Loss Performance Data location",ISBLANK(F64)=TRUE,F$3="Public"),"FORMAT_S37",IF(AND(E64="Sponsor LEI",ISBLANK(F64)=TRUE,ISBLANK(F$8)=TRUE),"FORMAT_LEI",IF(AND(E64="Originator LEI",ISBLANK(F64)=TRUE,ISBLANK(F$11)=TRUE),"FORMAT_LEI",IF(OR(T64="EMPTY",P64+1&lt;LEN(F64),AND(G63="{Confirmed/Unconfirmed/N/A}",S64="N/A",F63="N/A",F64&lt;&gt;"")),"FORMAT",IF(OR(AND(E64="Non-ABCP securitisation unique identifier",MID(F64,21,1)&lt;&gt;"N"),AND(E64="ABCP transaction unique identifier",MID(F64,21,1)&lt;&gt;"T"),AND(E64="ABCP programme unique identifier",MID(F64,21,1)&lt;&gt;"P")),"FORMAT_SEC_ID",IF(AND(E64="Underlying exposures classification",F64&lt;&gt;"residential mortgages",F64&lt;&gt;"commercial mortgages",F64&lt;&gt;"credit facilities provided to individuals for personal, family or household consumption purposes",F64&lt;&gt;"credit facilities, including loans and leases, provided to any type of enterprise or corporation",F64&lt;&gt;"auto loans/leases",F64&lt;&gt;"credit-card receivables",F64&lt;&gt;"trade receivables",F64&lt;&gt;"others"),"FORMAT_LIST",IF(AND(E64="Instrument code",LEN(F64)-LEN(SUBSTITUTE(F64,";",""))&lt;&gt;LEN(F63)-LEN(SUBSTITUTE(F63,";",""))),"FORMAT_;",IF(AND(E64="Sponsor country (if multiple countries)",LEN(F64)-LEN(SUBSTITUTE(F64,";",""))&lt;&gt;LEN(F$11)-LEN(SUBSTITUTE(F$11,";",""))),"FORMAT_;",IF(AND(E64="Sponsor country (if multiple countries)",ISBLANK(F64)=FALSE,LEN(F64)-LEN(SUBSTITUTE(F64,";",""))=0),"FORMAT_;",IF(AND(E64="Sponsor country (if multiple countries)",ISBLANK(F64)=TRUE,LEN(F$11)-LEN(SUBSTITUTE(F$11,";",""))&lt;&gt;0),"FORMAT_;",IF(AND(E64="Originator country  (if multiple countries)",LEN(F64)-LEN(SUBSTITUTE(F64,";",""))&lt;&gt;0,ISBLANK(F64)=FALSE,LEN(F64)-LEN(SUBSTITUTE(F64,";",""))&lt;&gt;LEN(F$8)-LEN(SUBSTITUTE(F$8,";",""))),"FORMAT_;",IF(AND(E64="Originator country  (if multiple countries)",ISBLANK(F64)=FALSE,LEN(F64)-LEN(SUBSTITUTE(F64,";",""))=0),"FORMAT_;",IF(AND(E64="Originator country  (if multiple countries)",ISBLANK(F64)=TRUE,LEN(F$8)-LEN(SUBSTITUTE(F$8,";",""))&lt;&gt;0),"FORMAT_;",IF(AND(E64="Original lender country (if multiple countries)",ISBLANK(F64)=FALSE,LEN(F64)-LEN(SUBSTITUTE(F64,";",""))&lt;&gt;0,LEN(F64)-LEN(SUBSTITUTE(F64,";",""))&lt;&gt;LEN(F$14)-LEN(SUBSTITUTE(F$14,";",""))),"FORMAT_;",IF(AND(E64="Original lender country (if multiple countries)",ISBLANK(F64)=TRUE,LEN(F$14)-LEN(SUBSTITUTE(F$14,";",""))&lt;&gt;0),"FORMAT_;",IF(AND(E64="Original lender country (if multiple countries)",ISBLANK(F64)=FALSE,LEN(F64)-LEN(SUBSTITUTE(F64,";",""))=0),"FORMAT_;",IF(OR(AND(E64="Designated Entity LEI",LEN(F64)&lt;&gt;20),AND(G64="{LEI}",LEN(F64)&lt;&gt;0,LEN(F64)&lt;20),AND(G64="{ISIN}",LEN(F64)&lt;&gt;0,LEN(F64)&lt;12),AND(LEN(F64)&lt;&gt;20,E64="Retaining entity LEI",ISBLANK(F64)=FALSE),AND(E64="Instrument ISIN",ISBLANK(F64)=FALSE,LEN(F64)&gt;0,LEN(F64)&lt;11),AND(D64="M",LEFT(G64,4)="{DAT",LEN(F64)&lt;&gt;10)),"FORMAT_LEN",IF(OR(AND(F64&lt;&gt;"",LEFT(G64,4)&lt;&gt;"{TEX",ISNUMBER(SUMPRODUCT(FIND(MID(F64,ROW(INDIRECT("1:"&amp;LEN(F64))),1),W64)))=FALSE),AND(F64&lt;&gt;"",LEFT(G64,4)&lt;&gt;"{TEX",ISERROR(SUMPRODUCT(SEARCH(MID(F64,ROW(INDIRECT("1:"&amp;LEN(TRIM(F64)))),1)," "&amp;W64&amp;CHAR(10)&amp;"""")))=TRUE)),"FORMAT_CHAR",IF(LEFT(G64,4)="{TEX","TEXT","UNK")))))))))))))))))))))))))</f>
        <v>TEXT</v>
      </c>
      <c r="V64" s="126" t="b" cm="1">
        <f t="array" aca="1" ref="V64" ca="1">IF(OR(LEN(F64)&gt;P64+1),FALSE,IF(LEFT(G64,5)="{TEXT",TRUE,IF(AND(ISBLANK(F64)=FALSE,G64="{DATE_TEXT-YYYY-MM-DD}",LEN(F64)&lt;&gt;10),FALSE,IF(AND(ISBLANK(F64)=FALSE,ISNUMBER(SUMPRODUCT(SEARCH(MID(F64,ROW(INDIRECT("1:"&amp;LEN(TRIM(F64)))),1)," "&amp;W64&amp;CHAR(10)&amp;"""")))=FALSE),FALSE,TRUE))))</f>
        <v>1</v>
      </c>
      <c r="W64" s="127" t="str">
        <f>IF(G64="{Applicable/N/A}","N/Aplicable",IF(E64="Designated Entity LEI","ABCDEFGHIJKLMNOPQRSTUVWXYZ0123456789",IF(OR(G64="{ISIN}",G64="{LEI}"),";ABCDEFGHIJKLMNOPQRSTUVWXYZ0123456789",IF(G64="{Master Trust/Other}","Master TuOhe",IF(E64="Securitisation type","Privateublc",IF(LEFT(G64,4)="{CA_",Val!B$21,IF(G64="{COUNTRY_EU_LIST}"," ;abcdefghijklmnopqrstuvwxyzABCDEFGHIJKLMNOPQRSTUVWXYZ0123456789",IF(OR(G64="{NOTIFICATION ID}",G64="{SECURITISATION ID}"),Val!B$15,IF(G64="{COUNTRY_EU}"," ;abcdefghijklmnopqrstuvwxyzABCDEFGHIJKLMNOPQRSTUVWXYZ",IF(G64="{Confirmed/Unconfirmed}","ConfirmedUnc",IF(G64="{Confirmed/Unconfirmed/N/A}","Confirmed/UncNA",IF(LEFT(G64,4)="{DAT","0123456789-",IF(LEFT(G64,4)="{Y/N","YN",IF(OR(LEFT(G64,4)="{N/A",LEFT(G64,4)="{LIS",LEFT(G64,4)="{No ",LEFT(G64,4)="{SEC",LEFT(G64,4)="{Mas"),Val!B$20,IF(LEFT(G64,4)="{TEX",Val!B$21,IF(LEFT(G64,4)="{ALP",Val!B$20,IF(LEFT(G64,4)="{COU",Val!B$20)))))))))))))))))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4" s="132"/>
      <c r="Y64" s="132"/>
      <c r="Z64" s="132"/>
      <c r="AA64" s="132"/>
      <c r="AB64" s="134"/>
      <c r="AC64" s="134"/>
      <c r="AD64" s="132"/>
      <c r="AE64" s="132"/>
      <c r="AF64" s="132"/>
      <c r="AG64" s="129" t="s">
        <v>811</v>
      </c>
      <c r="AH64" s="132"/>
      <c r="AI64" s="117"/>
      <c r="AJ64" s="132"/>
      <c r="AK64" s="75"/>
    </row>
    <row r="65" spans="1:37" s="2" customFormat="1" ht="86.4" x14ac:dyDescent="0.3">
      <c r="A65" s="15" t="s">
        <v>1213</v>
      </c>
      <c r="B65" s="16" t="s">
        <v>300</v>
      </c>
      <c r="C65" s="20" t="s">
        <v>284</v>
      </c>
      <c r="D65" s="21" t="s">
        <v>52</v>
      </c>
      <c r="E65" s="22" t="s">
        <v>285</v>
      </c>
      <c r="F65" s="45" t="s">
        <v>175</v>
      </c>
      <c r="G65" s="60" t="s">
        <v>190</v>
      </c>
      <c r="H65" s="153" t="s">
        <v>286</v>
      </c>
      <c r="I65" s="93" t="s">
        <v>1373</v>
      </c>
      <c r="J65" s="155" t="s">
        <v>287</v>
      </c>
      <c r="K65" s="143" t="s">
        <v>288</v>
      </c>
      <c r="L65" s="143" t="s">
        <v>289</v>
      </c>
      <c r="M65" s="143" t="s">
        <v>268</v>
      </c>
      <c r="N65" s="145" t="s">
        <v>269</v>
      </c>
      <c r="O65" s="126">
        <f t="shared" ca="1" si="1"/>
        <v>1</v>
      </c>
      <c r="P65" s="126">
        <v>12</v>
      </c>
      <c r="Q65" s="127" t="str">
        <f ca="1">IF(AND(E65="Last notification date",MONTH(TODAY())&gt;9,DAY(TODAY())&gt;9),YEAR(TODAY())&amp;"-"&amp;MONTH(TODAY())&amp;"-"&amp;DAY(TODAY()),IF(AND(E65="Last notification date",MONTH(TODAY())&lt;9,DAY(TODAY())&lt;10),YEAR(TODAY())&amp;"-0"&amp;MONTH(TODAY())&amp;"-0"&amp;DAY(TODAY()),IF(AND(E65="Last notification date",MONTH(TODAY())&gt;9,DAY(TODAY())&lt;10),YEAR(TODAY())&amp;"-"&amp;MONTH(TODAY())&amp;"-0"&amp;DAY(TODAY()),IF(AND(E65="Last notification date",MONTH(TODAY())&lt;10,DAY(TODAY())&gt;9),YEAR(TODAY())&amp;"-0"&amp;MONTH(TODAY())&amp;"-"&amp;DAY(TODAY()),IF(LEFT(G65,4)="{SEC","SEC ID",IF(LEFT(G65,4)="{DAT","DATE",IF(LEFT(G65,4)="{TEX",Val!B$21,IF(LEFT(G65,4)="{ALP",Val!B$20,IF(LEFT(G65,4)="{COU",Val!B$20,IF(OR(LEFT(G65,4)="{ISI",LEFT(G65,4)="{LEI"),Val!B$17,IF(OR(LEFT(G65,4)="{CA_",LEFT(G65,4)="{Mas",LEFT(G65,4)="{Y/N",LEFT(G65,4)="{No ",LEFT(G65,4)="{N/A",LEFT(G65,4)="{Con",LEFT(G65,4)="{LIS"),"LIST","")))))))))))</f>
        <v>LIST</v>
      </c>
      <c r="R65" s="126">
        <f t="shared" si="2"/>
        <v>9</v>
      </c>
      <c r="S65" s="128"/>
      <c r="T65" s="126" t="str">
        <f t="shared" si="4"/>
        <v>UNK</v>
      </c>
      <c r="U65" s="126" t="str" cm="1">
        <f t="array" aca="1" ref="U65" ca="1">IF(AND(E65="Payment exemption explanation",ISBLANK(F65)=FALSE,F$77="Confirmed"),"FORMAT",IF(AND(E65="Historical Default and Loss Performance Data location",F$3="Public",ISBLANK(F65)=TRUE),"FORMAT",IF(AND(E64="Subject to severe clawback",F64="Y",ISBLANK(F65)=TRUE),"FORMAT",IF(AND(E64="Subject to severe clawback",F64="N",ISBLANK(F65)=FALSE),"FORMAT",IF(AND(OR(E65="Credit granting criteria supervision comment",E65="Credit granting criteria compliance comment"),ISBLANK(F65)=FALSE,OR(AND(F$34="N",E460="Originator (or original lender) is not a Credit institution"),AND(F$37="N",E$37="Originator (or original lender) is not a Credit institution"))),"FORMAT_S17",IF(AND(C65="STSS60",E65="Location of Liability cash flow model",ISBLANK(F65)=TRUE,F$3="Public"),"FORMAT_S60",IF(AND(C65="STSS58",E65="Historical Default and Loss Performance Data location",ISBLANK(F65)=TRUE,F$3="Public"),"FORMAT_S37",IF(AND(E65="Sponsor LEI",ISBLANK(F65)=TRUE,ISBLANK(F$8)=TRUE),"FORMAT_LEI",IF(AND(E65="Originator LEI",ISBLANK(F65)=TRUE,ISBLANK(F$11)=TRUE),"FORMAT_LEI",IF(OR(T65="EMPTY",P65+1&lt;LEN(F65),AND(G64="{Confirmed/Unconfirmed/N/A}",S65="N/A",F64="N/A",F65&lt;&gt;"")),"FORMAT",IF(OR(AND(E65="Non-ABCP securitisation unique identifier",MID(F65,21,1)&lt;&gt;"N"),AND(E65="ABCP transaction unique identifier",MID(F65,21,1)&lt;&gt;"T"),AND(E65="ABCP programme unique identifier",MID(F65,21,1)&lt;&gt;"P")),"FORMAT_SEC_ID",IF(AND(E65="Underlying exposures classification",F65&lt;&gt;"residential mortgages",F65&lt;&gt;"commercial mortgages",F65&lt;&gt;"credit facilities provided to individuals for personal, family or household consumption purposes",F65&lt;&gt;"credit facilities, including loans and leases, provided to any type of enterprise or corporation",F65&lt;&gt;"auto loans/leases",F65&lt;&gt;"credit-card receivables",F65&lt;&gt;"trade receivables",F65&lt;&gt;"others"),"FORMAT_LIST",IF(AND(E65="Instrument code",LEN(F65)-LEN(SUBSTITUTE(F65,";",""))&lt;&gt;LEN(F64)-LEN(SUBSTITUTE(F64,";",""))),"FORMAT_;",IF(AND(E65="Sponsor country (if multiple countries)",LEN(F65)-LEN(SUBSTITUTE(F65,";",""))&lt;&gt;LEN(F$11)-LEN(SUBSTITUTE(F$11,";",""))),"FORMAT_;",IF(AND(E65="Sponsor country (if multiple countries)",ISBLANK(F65)=FALSE,LEN(F65)-LEN(SUBSTITUTE(F65,";",""))=0),"FORMAT_;",IF(AND(E65="Sponsor country (if multiple countries)",ISBLANK(F65)=TRUE,LEN(F$11)-LEN(SUBSTITUTE(F$11,";",""))&lt;&gt;0),"FORMAT_;",IF(AND(E65="Originator country  (if multiple countries)",LEN(F65)-LEN(SUBSTITUTE(F65,";",""))&lt;&gt;0,ISBLANK(F65)=FALSE,LEN(F65)-LEN(SUBSTITUTE(F65,";",""))&lt;&gt;LEN(F$8)-LEN(SUBSTITUTE(F$8,";",""))),"FORMAT_;",IF(AND(E65="Originator country  (if multiple countries)",ISBLANK(F65)=FALSE,LEN(F65)-LEN(SUBSTITUTE(F65,";",""))=0),"FORMAT_;",IF(AND(E65="Originator country  (if multiple countries)",ISBLANK(F65)=TRUE,LEN(F$8)-LEN(SUBSTITUTE(F$8,";",""))&lt;&gt;0),"FORMAT_;",IF(AND(E65="Original lender country (if multiple countries)",ISBLANK(F65)=FALSE,LEN(F65)-LEN(SUBSTITUTE(F65,";",""))&lt;&gt;0,LEN(F65)-LEN(SUBSTITUTE(F65,";",""))&lt;&gt;LEN(F$14)-LEN(SUBSTITUTE(F$14,";",""))),"FORMAT_;",IF(AND(E65="Original lender country (if multiple countries)",ISBLANK(F65)=TRUE,LEN(F$14)-LEN(SUBSTITUTE(F$14,";",""))&lt;&gt;0),"FORMAT_;",IF(AND(E65="Original lender country (if multiple countries)",ISBLANK(F65)=FALSE,LEN(F65)-LEN(SUBSTITUTE(F65,";",""))=0),"FORMAT_;",IF(OR(AND(E65="Designated Entity LEI",LEN(F65)&lt;&gt;20),AND(G65="{LEI}",LEN(F65)&lt;&gt;0,LEN(F65)&lt;20),AND(G65="{ISIN}",LEN(F65)&lt;&gt;0,LEN(F65)&lt;12),AND(LEN(F65)&lt;&gt;20,E65="Retaining entity LEI",ISBLANK(F65)=FALSE),AND(E65="Instrument ISIN",ISBLANK(F65)=FALSE,LEN(F65)&gt;0,LEN(F65)&lt;11),AND(D65="M",LEFT(G65,4)="{DAT",LEN(F65)&lt;&gt;10)),"FORMAT_LEN",IF(OR(AND(F65&lt;&gt;"",LEFT(G65,4)&lt;&gt;"{TEX",ISNUMBER(SUMPRODUCT(FIND(MID(F65,ROW(INDIRECT("1:"&amp;LEN(F65))),1),W65)))=FALSE),AND(F65&lt;&gt;"",LEFT(G65,4)&lt;&gt;"{TEX",ISERROR(SUMPRODUCT(SEARCH(MID(F65,ROW(INDIRECT("1:"&amp;LEN(TRIM(F65)))),1)," "&amp;W65&amp;CHAR(10)&amp;"""")))=TRUE)),"FORMAT_CHAR",IF(LEFT(G65,4)="{TEX","TEXT","UNK")))))))))))))))))))))))))</f>
        <v>UNK</v>
      </c>
      <c r="V65" s="126" t="b" cm="1">
        <f t="array" aca="1" ref="V65" ca="1">IF(OR(LEN(F65)&gt;P65+1),FALSE,IF(LEFT(G65,5)="{TEXT",TRUE,IF(AND(ISBLANK(F65)=FALSE,G65="{DATE_TEXT-YYYY-MM-DD}",LEN(F65)&lt;&gt;10),FALSE,IF(AND(ISBLANK(F65)=FALSE,ISNUMBER(SUMPRODUCT(SEARCH(MID(F65,ROW(INDIRECT("1:"&amp;LEN(TRIM(F65)))),1)," "&amp;W65&amp;CHAR(10)&amp;"""")))=FALSE),FALSE,TRUE))))</f>
        <v>1</v>
      </c>
      <c r="W65" s="127" t="str">
        <f>IF(G65="{Applicable/N/A}","N/Aplicable",IF(E65="Designated Entity LEI","ABCDEFGHIJKLMNOPQRSTUVWXYZ0123456789",IF(OR(G65="{ISIN}",G65="{LEI}"),";ABCDEFGHIJKLMNOPQRSTUVWXYZ0123456789",IF(G65="{Master Trust/Other}","Master TuOhe",IF(E65="Securitisation type","Privateublc",IF(LEFT(G65,4)="{CA_",Val!B$21,IF(G65="{COUNTRY_EU_LIST}"," ;abcdefghijklmnopqrstuvwxyzABCDEFGHIJKLMNOPQRSTUVWXYZ0123456789",IF(OR(G65="{NOTIFICATION ID}",G65="{SECURITISATION ID}"),Val!B$15,IF(G65="{COUNTRY_EU}"," ;abcdefghijklmnopqrstuvwxyzABCDEFGHIJKLMNOPQRSTUVWXYZ",IF(G65="{Confirmed/Unconfirmed}","ConfirmedUnc",IF(G65="{Confirmed/Unconfirmed/N/A}","Confirmed/UncNA",IF(LEFT(G65,4)="{DAT","0123456789-",IF(LEFT(G65,4)="{Y/N","YN",IF(OR(LEFT(G65,4)="{N/A",LEFT(G65,4)="{LIS",LEFT(G65,4)="{No ",LEFT(G65,4)="{SEC",LEFT(G65,4)="{Mas"),Val!B$20,IF(LEFT(G65,4)="{TEX",Val!B$21,IF(LEFT(G65,4)="{ALP",Val!B$20,IF(LEFT(G65,4)="{COU",Val!B$20)))))))))))))))))</f>
        <v>ConfirmedUnc</v>
      </c>
      <c r="X65" s="132"/>
      <c r="Y65" s="132"/>
      <c r="Z65" s="132"/>
      <c r="AA65" s="132"/>
      <c r="AB65" s="134"/>
      <c r="AC65" s="134"/>
      <c r="AD65" s="132"/>
      <c r="AE65" s="132"/>
      <c r="AF65" s="132"/>
      <c r="AG65" s="129" t="s">
        <v>798</v>
      </c>
      <c r="AH65" s="132"/>
      <c r="AI65" s="117"/>
      <c r="AJ65" s="132"/>
      <c r="AK65" s="75"/>
    </row>
    <row r="66" spans="1:37" s="2" customFormat="1" ht="409.6" x14ac:dyDescent="0.3">
      <c r="A66" s="15" t="s">
        <v>1214</v>
      </c>
      <c r="B66" s="16" t="s">
        <v>302</v>
      </c>
      <c r="C66" s="20" t="s">
        <v>284</v>
      </c>
      <c r="D66" s="21" t="s">
        <v>52</v>
      </c>
      <c r="E66" s="22" t="s">
        <v>291</v>
      </c>
      <c r="F66" s="136" t="s">
        <v>1455</v>
      </c>
      <c r="G66" s="60" t="s">
        <v>272</v>
      </c>
      <c r="H66" s="154"/>
      <c r="I66" s="88" t="s">
        <v>1334</v>
      </c>
      <c r="J66" s="156" t="s">
        <v>287</v>
      </c>
      <c r="K66" s="147"/>
      <c r="L66" s="147" t="s">
        <v>289</v>
      </c>
      <c r="M66" s="147" t="s">
        <v>268</v>
      </c>
      <c r="N66" s="148" t="s">
        <v>269</v>
      </c>
      <c r="O66" s="126">
        <f t="shared" ca="1" si="1"/>
        <v>1</v>
      </c>
      <c r="P66" s="126">
        <v>32767</v>
      </c>
      <c r="Q66" s="127" t="str">
        <f ca="1">IF(AND(E66="Last notification date",MONTH(TODAY())&gt;9,DAY(TODAY())&gt;9),YEAR(TODAY())&amp;"-"&amp;MONTH(TODAY())&amp;"-"&amp;DAY(TODAY()),IF(AND(E66="Last notification date",MONTH(TODAY())&lt;9,DAY(TODAY())&lt;10),YEAR(TODAY())&amp;"-0"&amp;MONTH(TODAY())&amp;"-0"&amp;DAY(TODAY()),IF(AND(E66="Last notification date",MONTH(TODAY())&gt;9,DAY(TODAY())&lt;10),YEAR(TODAY())&amp;"-"&amp;MONTH(TODAY())&amp;"-0"&amp;DAY(TODAY()),IF(AND(E66="Last notification date",MONTH(TODAY())&lt;10,DAY(TODAY())&gt;9),YEAR(TODAY())&amp;"-0"&amp;MONTH(TODAY())&amp;"-"&amp;DAY(TODAY()),IF(LEFT(G66,4)="{SEC","SEC ID",IF(LEFT(G66,4)="{DAT","DATE",IF(LEFT(G66,4)="{TEX",Val!B$21,IF(LEFT(G66,4)="{ALP",Val!B$20,IF(LEFT(G66,4)="{COU",Val!B$20,IF(OR(LEFT(G66,4)="{ISI",LEFT(G66,4)="{LEI"),Val!B$17,IF(OR(LEFT(G66,4)="{CA_",LEFT(G66,4)="{Mas",LEFT(G66,4)="{Y/N",LEFT(G66,4)="{No ",LEFT(G66,4)="{N/A",LEFT(G66,4)="{Con",LEFT(G66,4)="{LIS"),"LIST","")))))))))))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6" s="126">
        <f t="shared" si="2"/>
        <v>2796</v>
      </c>
      <c r="S66" s="128"/>
      <c r="T66" s="126" t="str">
        <f t="shared" si="4"/>
        <v>UNK</v>
      </c>
      <c r="U66" s="126" t="str" cm="1">
        <f t="array" aca="1" ref="U66" ca="1">IF(AND(E66="Payment exemption explanation",ISBLANK(F66)=FALSE,F$77="Confirmed"),"FORMAT",IF(AND(E66="Historical Default and Loss Performance Data location",F$3="Public",ISBLANK(F66)=TRUE),"FORMAT",IF(AND(E65="Subject to severe clawback",F65="Y",ISBLANK(F66)=TRUE),"FORMAT",IF(AND(E65="Subject to severe clawback",F65="N",ISBLANK(F66)=FALSE),"FORMAT",IF(AND(OR(E66="Credit granting criteria supervision comment",E66="Credit granting criteria compliance comment"),ISBLANK(F66)=FALSE,OR(AND(F$34="N",E461="Originator (or original lender) is not a Credit institution"),AND(F$37="N",E$37="Originator (or original lender) is not a Credit institution"))),"FORMAT_S17",IF(AND(C66="STSS60",E66="Location of Liability cash flow model",ISBLANK(F66)=TRUE,F$3="Public"),"FORMAT_S60",IF(AND(C66="STSS58",E66="Historical Default and Loss Performance Data location",ISBLANK(F66)=TRUE,F$3="Public"),"FORMAT_S37",IF(AND(E66="Sponsor LEI",ISBLANK(F66)=TRUE,ISBLANK(F$8)=TRUE),"FORMAT_LEI",IF(AND(E66="Originator LEI",ISBLANK(F66)=TRUE,ISBLANK(F$11)=TRUE),"FORMAT_LEI",IF(OR(T66="EMPTY",P66+1&lt;LEN(F66),AND(G65="{Confirmed/Unconfirmed/N/A}",S66="N/A",F65="N/A",F66&lt;&gt;"")),"FORMAT",IF(OR(AND(E66="Non-ABCP securitisation unique identifier",MID(F66,21,1)&lt;&gt;"N"),AND(E66="ABCP transaction unique identifier",MID(F66,21,1)&lt;&gt;"T"),AND(E66="ABCP programme unique identifier",MID(F66,21,1)&lt;&gt;"P")),"FORMAT_SEC_ID",IF(AND(E66="Underlying exposures classification",F66&lt;&gt;"residential mortgages",F66&lt;&gt;"commercial mortgages",F66&lt;&gt;"credit facilities provided to individuals for personal, family or household consumption purposes",F66&lt;&gt;"credit facilities, including loans and leases, provided to any type of enterprise or corporation",F66&lt;&gt;"auto loans/leases",F66&lt;&gt;"credit-card receivables",F66&lt;&gt;"trade receivables",F66&lt;&gt;"others"),"FORMAT_LIST",IF(AND(E66="Instrument code",LEN(F66)-LEN(SUBSTITUTE(F66,";",""))&lt;&gt;LEN(F65)-LEN(SUBSTITUTE(F65,";",""))),"FORMAT_;",IF(AND(E66="Sponsor country (if multiple countries)",LEN(F66)-LEN(SUBSTITUTE(F66,";",""))&lt;&gt;LEN(F$11)-LEN(SUBSTITUTE(F$11,";",""))),"FORMAT_;",IF(AND(E66="Sponsor country (if multiple countries)",ISBLANK(F66)=FALSE,LEN(F66)-LEN(SUBSTITUTE(F66,";",""))=0),"FORMAT_;",IF(AND(E66="Sponsor country (if multiple countries)",ISBLANK(F66)=TRUE,LEN(F$11)-LEN(SUBSTITUTE(F$11,";",""))&lt;&gt;0),"FORMAT_;",IF(AND(E66="Originator country  (if multiple countries)",LEN(F66)-LEN(SUBSTITUTE(F66,";",""))&lt;&gt;0,ISBLANK(F66)=FALSE,LEN(F66)-LEN(SUBSTITUTE(F66,";",""))&lt;&gt;LEN(F$8)-LEN(SUBSTITUTE(F$8,";",""))),"FORMAT_;",IF(AND(E66="Originator country  (if multiple countries)",ISBLANK(F66)=FALSE,LEN(F66)-LEN(SUBSTITUTE(F66,";",""))=0),"FORMAT_;",IF(AND(E66="Originator country  (if multiple countries)",ISBLANK(F66)=TRUE,LEN(F$8)-LEN(SUBSTITUTE(F$8,";",""))&lt;&gt;0),"FORMAT_;",IF(AND(E66="Original lender country (if multiple countries)",ISBLANK(F66)=FALSE,LEN(F66)-LEN(SUBSTITUTE(F66,";",""))&lt;&gt;0,LEN(F66)-LEN(SUBSTITUTE(F66,";",""))&lt;&gt;LEN(F$14)-LEN(SUBSTITUTE(F$14,";",""))),"FORMAT_;",IF(AND(E66="Original lender country (if multiple countries)",ISBLANK(F66)=TRUE,LEN(F$14)-LEN(SUBSTITUTE(F$14,";",""))&lt;&gt;0),"FORMAT_;",IF(AND(E66="Original lender country (if multiple countries)",ISBLANK(F66)=FALSE,LEN(F66)-LEN(SUBSTITUTE(F66,";",""))=0),"FORMAT_;",IF(OR(AND(E66="Designated Entity LEI",LEN(F66)&lt;&gt;20),AND(G66="{LEI}",LEN(F66)&lt;&gt;0,LEN(F66)&lt;20),AND(G66="{ISIN}",LEN(F66)&lt;&gt;0,LEN(F66)&lt;12),AND(LEN(F66)&lt;&gt;20,E66="Retaining entity LEI",ISBLANK(F66)=FALSE),AND(E66="Instrument ISIN",ISBLANK(F66)=FALSE,LEN(F66)&gt;0,LEN(F66)&lt;11),AND(D66="M",LEFT(G66,4)="{DAT",LEN(F66)&lt;&gt;10)),"FORMAT_LEN",IF(OR(AND(F66&lt;&gt;"",LEFT(G66,4)&lt;&gt;"{TEX",ISNUMBER(SUMPRODUCT(FIND(MID(F66,ROW(INDIRECT("1:"&amp;LEN(F66))),1),W66)))=FALSE),AND(F66&lt;&gt;"",LEFT(G66,4)&lt;&gt;"{TEX",ISERROR(SUMPRODUCT(SEARCH(MID(F66,ROW(INDIRECT("1:"&amp;LEN(TRIM(F66)))),1)," "&amp;W66&amp;CHAR(10)&amp;"""")))=TRUE)),"FORMAT_CHAR",IF(LEFT(G66,4)="{TEX","TEXT","UNK")))))))))))))))))))))))))</f>
        <v>TEXT</v>
      </c>
      <c r="V66" s="126" t="b" cm="1">
        <f t="array" aca="1" ref="V66" ca="1">IF(OR(LEN(F66)&gt;P66+1),FALSE,IF(LEFT(G66,5)="{TEXT",TRUE,IF(AND(ISBLANK(F66)=FALSE,G66="{DATE_TEXT-YYYY-MM-DD}",LEN(F66)&lt;&gt;10),FALSE,IF(AND(ISBLANK(F66)=FALSE,ISNUMBER(SUMPRODUCT(SEARCH(MID(F66,ROW(INDIRECT("1:"&amp;LEN(TRIM(F66)))),1)," "&amp;W66&amp;CHAR(10)&amp;"""")))=FALSE),FALSE,TRUE))))</f>
        <v>1</v>
      </c>
      <c r="W66" s="127" t="str">
        <f>IF(G66="{Applicable/N/A}","N/Aplicable",IF(E66="Designated Entity LEI","ABCDEFGHIJKLMNOPQRSTUVWXYZ0123456789",IF(OR(G66="{ISIN}",G66="{LEI}"),";ABCDEFGHIJKLMNOPQRSTUVWXYZ0123456789",IF(G66="{Master Trust/Other}","Master TuOhe",IF(E66="Securitisation type","Privateublc",IF(LEFT(G66,4)="{CA_",Val!B$21,IF(G66="{COUNTRY_EU_LIST}"," ;abcdefghijklmnopqrstuvwxyzABCDEFGHIJKLMNOPQRSTUVWXYZ0123456789",IF(OR(G66="{NOTIFICATION ID}",G66="{SECURITISATION ID}"),Val!B$15,IF(G66="{COUNTRY_EU}"," ;abcdefghijklmnopqrstuvwxyzABCDEFGHIJKLMNOPQRSTUVWXYZ",IF(G66="{Confirmed/Unconfirmed}","ConfirmedUnc",IF(G66="{Confirmed/Unconfirmed/N/A}","Confirmed/UncNA",IF(LEFT(G66,4)="{DAT","0123456789-",IF(LEFT(G66,4)="{Y/N","YN",IF(OR(LEFT(G66,4)="{N/A",LEFT(G66,4)="{LIS",LEFT(G66,4)="{No ",LEFT(G66,4)="{SEC",LEFT(G66,4)="{Mas"),Val!B$20,IF(LEFT(G66,4)="{TEX",Val!B$21,IF(LEFT(G66,4)="{ALP",Val!B$20,IF(LEFT(G66,4)="{COU",Val!B$20)))))))))))))))))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6" s="132"/>
      <c r="Y66" s="132"/>
      <c r="Z66" s="132"/>
      <c r="AA66" s="132"/>
      <c r="AB66" s="134"/>
      <c r="AC66" s="134"/>
      <c r="AD66" s="132"/>
      <c r="AE66" s="132"/>
      <c r="AF66" s="132"/>
      <c r="AG66" s="129" t="s">
        <v>802</v>
      </c>
      <c r="AH66" s="132"/>
      <c r="AI66" s="117"/>
      <c r="AJ66" s="132"/>
      <c r="AK66" s="75"/>
    </row>
    <row r="67" spans="1:37" s="2" customFormat="1" ht="86.4" x14ac:dyDescent="0.3">
      <c r="A67" s="15" t="s">
        <v>1215</v>
      </c>
      <c r="B67" s="16" t="s">
        <v>304</v>
      </c>
      <c r="C67" s="20" t="s">
        <v>284</v>
      </c>
      <c r="D67" s="21" t="s">
        <v>52</v>
      </c>
      <c r="E67" s="22" t="s">
        <v>293</v>
      </c>
      <c r="F67" s="45" t="s">
        <v>175</v>
      </c>
      <c r="G67" s="60" t="s">
        <v>190</v>
      </c>
      <c r="H67" s="153" t="s">
        <v>294</v>
      </c>
      <c r="I67" s="93" t="s">
        <v>1373</v>
      </c>
      <c r="J67" s="156" t="s">
        <v>287</v>
      </c>
      <c r="K67" s="147"/>
      <c r="L67" s="147" t="s">
        <v>289</v>
      </c>
      <c r="M67" s="147" t="s">
        <v>268</v>
      </c>
      <c r="N67" s="148" t="s">
        <v>269</v>
      </c>
      <c r="O67" s="126">
        <f t="shared" ref="O67:O130" ca="1" si="5">IF(LEFT(U67,6)="FORMAT","FMT",IF(AND(E67="Designated Entity LEI",ISBLANK(F67)=FALSE,ISNUMBER(SEARCH(F67,F$8))=FALSE,ISNUMBER(SEARCH(F67,F$11))=FALSE),"DE",IF(AND(C67="STSS1",OR(AND(E67="Instrument ISIN",ISBLANK(F67)=TRUE,ISBLANK(F68)=TRUE,ISBLANK(F69)=TRUE),AND(E67="Instrument code",ISBLANK(F67)=TRUE,ISBLANK(F66)=TRUE,ISBLANK(F$5)=TRUE),AND(E67="Instrument code type",ISBLANK(F67)=TRUE,ISBLANK(F68)=TRUE,ISBLANK(F66)=TRUE),AND(E67="Instrument code",ISBLANK(F67)=TRUE,ISBLANK(F66)=FALSE),AND(E67="Instrument code type",ISBLANK(F67)=FALSE,ISBLANK(F68)=TRUE))),"S1",IF(AND(C67="STSS8",OR(AND(OR(E67="Sponsor country",E67="Originator country",E67="SSPE country",E67="Original Lender country"),ISBLANK(F68)=FALSE,ISBLANK(F67)=FALSE),AND(RIGHT(E67,23)="(if multiple countries)",ISBLANK(F66)=FALSE,ISBLANK(F67)=FALSE),AND(OR(E67="Sponsor country",E67="Originator country",E67="Original Lender country"),ISBLANK(F68)=TRUE,ISBLANK(F67)=TRUE,ISBLANK(F66)=FALSE))),"S8",IF(AND(C67="STSS5",OR(AND(E67="Exemption on Prospectus",ISBLANK(F67)=TRUE,ISBLANK(F66)=TRUE,ISBLANK(F$23)=TRUE,F$3="Public"),AND(E67="Prospectus Country",ISBLANK(F67)=TRUE,ISBLANK(F68)=TRUE,ISBLANK(F69)=TRUE,F$3="Public"),AND(E67="Prospectus identifier ",ISBLANK(F67)=TRUE,ISBLANK(F68)=TRUE,ISBLANK(F66)=TRUE,F$3="Public"),AND(E67="Exemption on Prospectus",ISBLANK(F67)=FALSE,ISBLANK(F66)=FALSE,ISBLANK(F$23)=FALSE),AND(E67="Prospectus Country",ISBLANK(F67)=FALSE,ISBLANK(F68)=FALSE,ISBLANK(F69)=FALSE),AND(E67="Prospectus identifier ",ISBLANK(F67)=FALSE,ISBLANK(F66)=FALSE,ISBLANK(F66)=FALSE),AND(E67="Prospectus Country",ISBLANK(F67)=FALSE,ISBLANK(F68)=TRUE),AND(E67="Prospectus identifier",ISBLANK(F67)=FALSE,ISBLANK(F66)=TRUE),AND(E67="Prospectus Country",ISBLANK(F67)=TRUE,ISBLANK(F68)=FALSE),AND(E67="Prospectus identifier",ISBLANK(F67)=TRUE,ISBLANK(F66)=FALSE),AND(E67="Prospectus identifier",ISBLANK(F67)=FALSE,ISBLANK(F68)=FALSE,F$3="Public"),AND(E67="Prospectus Country",ISBLANK(F67)=FALSE,ISBLANK(F69)=FALSE,F$3="Public"))),"S5",IF(AND(C67="STSS6",E67="Securitisation Repository name",ISBLANK(F67)=TRUE,F$3="Public"),"S6",IF(AND(C67="STSS12",OR(AND(S67&lt;&gt;"",S67&gt;TODAY()+1))),"S12",IF(AND(C67="STSS13",OR(AND(F$32="N",E$32="Authorised Third party flag",E67&lt;&gt;"Authorised Third party flag",ISBLANK(F67)=FALSE),AND(F$32="Y",E$32="Authorised Third party flag",E67&lt;&gt;"Authorised Third party flag",ISBLANK(F67)=TRUE))),"S13",IF(AND(C67="STSS14",OR(AND(E$32="Authorised Third party flag",E67&lt;&gt;"Authorised Third party flag",F$32="N",ISBLANK(F67)=FALSE),AND(E$32="Authorised Third party flag",E67&lt;&gt;"Authorised Third party flag",F$32="Y",ISBLANK(F67)=TRUE),AND(E$32="Authorised Third party flag",E67&lt;&gt;"Authorised Third party flag",F$32="N",ISBLANK(F67)=FALSE),AND(E$32="Authorised Third party flag",E67&lt;&gt;"Authorised Third party flag",F$32="Y",ISBLANK(F67)=TRUE))),"S14",IF(AND(C67="STSS15",OR(AND(E$32="Authorised Third party flag",F$32="N",E67&lt;&gt;"Authorised Third party flag",ISBLANK(F67)=FALSE),AND(E67&lt;&gt;"Authorised Third party flag",E$32="Authorised Third party flag",F$32="Y",ISBLANK(F67)=TRUE),AND(RIGHT(E67,11)="t Authority",E$32="Authorised Third party flag",F$32="N",ISBLANK(F67)=FALSE))),"S15",IF(AND(C67="STSS4",OR(AND(E67="Multiple STS notifications reason",ISBLANK(F67)=TRUE,F66="Y"),AND(E67="Multiple STS notifications comment",ISBLANK(F67)=TRUE,F$20="Y"),AND(E67="Multiple STS notifications reason",ISBLANK(F67)=FALSE,F66="N"),AND(E67="Multiple STS notifications comment",ISBLANK(F67)=FALSE,F$20="N"))),"Trust",IF(OR(AND(RIGHT(G67,7)="ed/N/A}",F67&lt;&gt;"Confirmed",F67&lt;&gt;"Unconfirmed",F67&lt;&gt;"N/A"),AND(G67="{Confirmed/Unconfirmed}",F67&lt;&gt;"Confirmed",F67&lt;&gt;"Unconfirmed")),"lst",IF(AND(RIGHT(G66,7)="ed/N/A}",C67&lt;&gt;"STSS61",C67&lt;&gt;"STSS23",F66&lt;&gt;"N/A",ISBLANK(F67)=TRUE,D67="C"),"CND",IF(AND(F67="Unconfirmed",C67&lt;&gt;"STSS32"),"UCF",IF(AND(C67="STSS21",E67="Subject to severe clawback",F67="Y"),"S21",IF(AND(C67="STSS23",OR(AND(E66="The seller is not the original lender flag",F67="N/A",F66="Y"),AND(E66="The seller is not the original lender flag",F67&lt;&gt;"N/A",F66="N"),AND(E$48="The seller is not the original lender flag",ISBLANK(F67)=TRUE,F$48="Y"))),"S23",IF(AND(C67="STSS32",OR(AND(E67="Payment exemption",F$77="Unconfirmed",OR(F67="N/A",F67="No exemption",ISBLANK(F67)=TRUE)),AND(E67="Payment exemption",ISBLANK(F67)=FALSE,F$77="Confirmed"))),"S32",IF(AND(C67="STSS18",OR(AND(E67="Credit granting criteria compliance confirmation",F67&lt;&gt;"N/A",F66="N"),AND(E67="Credit granting criteria compliance confirmation",OR(ISBLANK(F67)=TRUE,F67="N/A"),F66="Y"))),"S18",IF(AND(C67="STSS19",OR(AND(F67&lt;&gt;"N/A",F$37="N",E67="Credit granting criteria supervision confirmation"),AND(OR(ISBLANK(F67)=TRUE,F67="N/A"),F$37="Y",E67="Credit granting criteria supervision confirmation"))),"S19",IF(AND(C67="STSS29",OR(AND(E67="Residential Loan requirement confirmation",F67&lt;&gt;"N/A",F$29&lt;&gt;"residential mortgages"),AND(E67="Residential Loan requirement confirmation",F67="N/A",F$29="residential mortgages"))),"S29",IF(AND(C67="STSS34",OR(AND(D67="C",E67="Other options used comment",F66="Y",ISBLANK(F67)=TRUE),AND(E67="Other options used comment",F66="N",D67="C",ISBLANK(F67)=FALSE),AND(E67="No compliance with risk retention requirements",F67="Y"),AND(E67="Vertical slice",F67="N",F68="N",F69="N",F70="N",F71="N",F72="N",F73="N"),AND(E67="Seller's share",F67="N",F68="N",F69="N",F70="N",F71="N",F72="N",F$87="N"),AND(E67="Randomly-selected exposures kept on balance sheet",F67="N",F68="N",F69="N",F70="N",F71="N",F$87="N",F$88="N"),AND(E67="First loss tranche",F67="N",F68="N",F69="N",F70="N",F$87="N",F$88="N",F$89="N"),AND(E67="First loss exposure in each asset indicator",F67="N",F68="N",F69="N",F$87="N",F$88="N",F$89="N",F$90="N"),AND(E67="No compliance with risk retention requirements",F67="N",F68="N",F$87="N",F$88="N",F$89="N",F$90="N",F$91="N"),AND(E67="Other option indicator",F67="N",F$87="N",F$88="N",F$89="N",F$90="N",F$91="N",F$92="N"),AND(E67="Retaining entity LEI",ISBLANK(F67)=TRUE,ISBLANK(F68)=TRUE),AND(E67="Retaining entity name",ISBLANK(F67)=TRUE,ISBLANK(F66)=TRUE))),"S34",IF(AND(C67="STSS37",OR(AND(F67="N/A",E67="Common standards underwriting derivatives confirmation",F$97&lt;&gt;"No derivatives"),AND(F67&lt;&gt;"N/A",E67="Common standards underwriting derivatives confirmation",F$97="No derivatives"))),"S37",IF(AND(C67="STSS44",F67="N/A",E67="Credit quality deterioration trigger confirmation",F$113="Confirmed"),"S44",IF(OR(AND(C67="STSS46",F67&lt;&gt;"N/A",E67="Credit quality deterioration trigger confirmation",F$119="N/A"),AND(C67="STSS46",F67="N/A",E67="Credit quality deterioration trigger confirmation",F$119&lt;&gt;"N/A")),"S46",IF(OR(AND(C67="STSS47",F67&lt;&gt;"N/A",E67="Insolvency-related event confirmation",F$119="N/A"),AND(C67="STS47",F67="N/A",E67="Insolvency-related event confirmation",F$119&lt;&gt;"N/A")),"S47",IF(OR(AND(C67="STSS48",F67&lt;&gt;"N/A",E67="Pre-determined threshold value confirmation",F$119="N/A"),AND(C67="STSS48",F67="N/A",E67="Pre-determined threshold value confirmation",F$119&lt;&gt;"N/A")),"S48",IF(OR(AND(C67="STSS49",F67&lt;&gt;"N/A",E67="New underlying exposures failure generation confirmation",F$119="N/A"),AND(C67="STSS49",F67="N/A",E67="New underlying exposures failure generation confirmation",F$119&lt;&gt;"N/A")),"S49",IF(AND(C67="STSS61",OR(AND(OR(F$29="residential mortgages",F$29="auto loans/leases"),F67="Not available",E67="Environmental performance availability"),AND(OR(F$29="residential mortgages",F$29="auto loans/leases"),F67="N/A",E67="Environmental performance availability"),AND(F$29&lt;&gt;"residential mortgages",F$29&lt;&gt;"auto loans/leases",F67&lt;&gt;"N/A",E67="Environmental performance availability"),AND(E67="Environmental performance explanation",F66="Available",ISBLANK(F67)=TRUE))),"S61",1))))))))))))))))))))))))))))</f>
        <v>1</v>
      </c>
      <c r="P67" s="126">
        <v>12</v>
      </c>
      <c r="Q67" s="127" t="str">
        <f ca="1">IF(AND(E67="Last notification date",MONTH(TODAY())&gt;9,DAY(TODAY())&gt;9),YEAR(TODAY())&amp;"-"&amp;MONTH(TODAY())&amp;"-"&amp;DAY(TODAY()),IF(AND(E67="Last notification date",MONTH(TODAY())&lt;9,DAY(TODAY())&lt;10),YEAR(TODAY())&amp;"-0"&amp;MONTH(TODAY())&amp;"-0"&amp;DAY(TODAY()),IF(AND(E67="Last notification date",MONTH(TODAY())&gt;9,DAY(TODAY())&lt;10),YEAR(TODAY())&amp;"-"&amp;MONTH(TODAY())&amp;"-0"&amp;DAY(TODAY()),IF(AND(E67="Last notification date",MONTH(TODAY())&lt;10,DAY(TODAY())&gt;9),YEAR(TODAY())&amp;"-0"&amp;MONTH(TODAY())&amp;"-"&amp;DAY(TODAY()),IF(LEFT(G67,4)="{SEC","SEC ID",IF(LEFT(G67,4)="{DAT","DATE",IF(LEFT(G67,4)="{TEX",Val!B$21,IF(LEFT(G67,4)="{ALP",Val!B$20,IF(LEFT(G67,4)="{COU",Val!B$20,IF(OR(LEFT(G67,4)="{ISI",LEFT(G67,4)="{LEI"),Val!B$17,IF(OR(LEFT(G67,4)="{CA_",LEFT(G67,4)="{Mas",LEFT(G67,4)="{Y/N",LEFT(G67,4)="{No ",LEFT(G67,4)="{N/A",LEFT(G67,4)="{Con",LEFT(G67,4)="{LIS"),"LIST","")))))))))))</f>
        <v>LIST</v>
      </c>
      <c r="R67" s="126">
        <f t="shared" ref="R67:R130" si="6">LEN(F67)</f>
        <v>9</v>
      </c>
      <c r="S67" s="128"/>
      <c r="T67" s="126" t="str">
        <f t="shared" ref="T67:T130" si="7">IF(AND(D67="M",ISBLANK(F67)=TRUE),"EMPTY",IF(AND(D67&lt;&gt;"M",ISBLANK(F67)=TRUE),"BLANK","UNK"))</f>
        <v>UNK</v>
      </c>
      <c r="U67" s="126" t="str" cm="1">
        <f t="array" aca="1" ref="U67" ca="1">IF(AND(E67="Payment exemption explanation",ISBLANK(F67)=FALSE,F$77="Confirmed"),"FORMAT",IF(AND(E67="Historical Default and Loss Performance Data location",F$3="Public",ISBLANK(F67)=TRUE),"FORMAT",IF(AND(E66="Subject to severe clawback",F66="Y",ISBLANK(F67)=TRUE),"FORMAT",IF(AND(E66="Subject to severe clawback",F66="N",ISBLANK(F67)=FALSE),"FORMAT",IF(AND(OR(E67="Credit granting criteria supervision comment",E67="Credit granting criteria compliance comment"),ISBLANK(F67)=FALSE,OR(AND(F$34="N",E462="Originator (or original lender) is not a Credit institution"),AND(F$37="N",E$37="Originator (or original lender) is not a Credit institution"))),"FORMAT_S17",IF(AND(C67="STSS60",E67="Location of Liability cash flow model",ISBLANK(F67)=TRUE,F$3="Public"),"FORMAT_S60",IF(AND(C67="STSS58",E67="Historical Default and Loss Performance Data location",ISBLANK(F67)=TRUE,F$3="Public"),"FORMAT_S37",IF(AND(E67="Sponsor LEI",ISBLANK(F67)=TRUE,ISBLANK(F$8)=TRUE),"FORMAT_LEI",IF(AND(E67="Originator LEI",ISBLANK(F67)=TRUE,ISBLANK(F$11)=TRUE),"FORMAT_LEI",IF(OR(T67="EMPTY",P67+1&lt;LEN(F67),AND(G66="{Confirmed/Unconfirmed/N/A}",S67="N/A",F66="N/A",F67&lt;&gt;"")),"FORMAT",IF(OR(AND(E67="Non-ABCP securitisation unique identifier",MID(F67,21,1)&lt;&gt;"N"),AND(E67="ABCP transaction unique identifier",MID(F67,21,1)&lt;&gt;"T"),AND(E67="ABCP programme unique identifier",MID(F67,21,1)&lt;&gt;"P")),"FORMAT_SEC_ID",IF(AND(E67="Underlying exposures classification",F67&lt;&gt;"residential mortgages",F67&lt;&gt;"commercial mortgages",F67&lt;&gt;"credit facilities provided to individuals for personal, family or household consumption purposes",F67&lt;&gt;"credit facilities, including loans and leases, provided to any type of enterprise or corporation",F67&lt;&gt;"auto loans/leases",F67&lt;&gt;"credit-card receivables",F67&lt;&gt;"trade receivables",F67&lt;&gt;"others"),"FORMAT_LIST",IF(AND(E67="Instrument code",LEN(F67)-LEN(SUBSTITUTE(F67,";",""))&lt;&gt;LEN(F66)-LEN(SUBSTITUTE(F66,";",""))),"FORMAT_;",IF(AND(E67="Sponsor country (if multiple countries)",LEN(F67)-LEN(SUBSTITUTE(F67,";",""))&lt;&gt;LEN(F$11)-LEN(SUBSTITUTE(F$11,";",""))),"FORMAT_;",IF(AND(E67="Sponsor country (if multiple countries)",ISBLANK(F67)=FALSE,LEN(F67)-LEN(SUBSTITUTE(F67,";",""))=0),"FORMAT_;",IF(AND(E67="Sponsor country (if multiple countries)",ISBLANK(F67)=TRUE,LEN(F$11)-LEN(SUBSTITUTE(F$11,";",""))&lt;&gt;0),"FORMAT_;",IF(AND(E67="Originator country  (if multiple countries)",LEN(F67)-LEN(SUBSTITUTE(F67,";",""))&lt;&gt;0,ISBLANK(F67)=FALSE,LEN(F67)-LEN(SUBSTITUTE(F67,";",""))&lt;&gt;LEN(F$8)-LEN(SUBSTITUTE(F$8,";",""))),"FORMAT_;",IF(AND(E67="Originator country  (if multiple countries)",ISBLANK(F67)=FALSE,LEN(F67)-LEN(SUBSTITUTE(F67,";",""))=0),"FORMAT_;",IF(AND(E67="Originator country  (if multiple countries)",ISBLANK(F67)=TRUE,LEN(F$8)-LEN(SUBSTITUTE(F$8,";",""))&lt;&gt;0),"FORMAT_;",IF(AND(E67="Original lender country (if multiple countries)",ISBLANK(F67)=FALSE,LEN(F67)-LEN(SUBSTITUTE(F67,";",""))&lt;&gt;0,LEN(F67)-LEN(SUBSTITUTE(F67,";",""))&lt;&gt;LEN(F$14)-LEN(SUBSTITUTE(F$14,";",""))),"FORMAT_;",IF(AND(E67="Original lender country (if multiple countries)",ISBLANK(F67)=TRUE,LEN(F$14)-LEN(SUBSTITUTE(F$14,";",""))&lt;&gt;0),"FORMAT_;",IF(AND(E67="Original lender country (if multiple countries)",ISBLANK(F67)=FALSE,LEN(F67)-LEN(SUBSTITUTE(F67,";",""))=0),"FORMAT_;",IF(OR(AND(E67="Designated Entity LEI",LEN(F67)&lt;&gt;20),AND(G67="{LEI}",LEN(F67)&lt;&gt;0,LEN(F67)&lt;20),AND(G67="{ISIN}",LEN(F67)&lt;&gt;0,LEN(F67)&lt;12),AND(LEN(F67)&lt;&gt;20,E67="Retaining entity LEI",ISBLANK(F67)=FALSE),AND(E67="Instrument ISIN",ISBLANK(F67)=FALSE,LEN(F67)&gt;0,LEN(F67)&lt;11),AND(D67="M",LEFT(G67,4)="{DAT",LEN(F67)&lt;&gt;10)),"FORMAT_LEN",IF(OR(AND(F67&lt;&gt;"",LEFT(G67,4)&lt;&gt;"{TEX",ISNUMBER(SUMPRODUCT(FIND(MID(F67,ROW(INDIRECT("1:"&amp;LEN(F67))),1),W67)))=FALSE),AND(F67&lt;&gt;"",LEFT(G67,4)&lt;&gt;"{TEX",ISERROR(SUMPRODUCT(SEARCH(MID(F67,ROW(INDIRECT("1:"&amp;LEN(TRIM(F67)))),1)," "&amp;W67&amp;CHAR(10)&amp;"""")))=TRUE)),"FORMAT_CHAR",IF(LEFT(G67,4)="{TEX","TEXT","UNK")))))))))))))))))))))))))</f>
        <v>UNK</v>
      </c>
      <c r="V67" s="126" t="b" cm="1">
        <f t="array" aca="1" ref="V67" ca="1">IF(OR(LEN(F67)&gt;P67+1),FALSE,IF(LEFT(G67,5)="{TEXT",TRUE,IF(AND(ISBLANK(F67)=FALSE,G67="{DATE_TEXT-YYYY-MM-DD}",LEN(F67)&lt;&gt;10),FALSE,IF(AND(ISBLANK(F67)=FALSE,ISNUMBER(SUMPRODUCT(SEARCH(MID(F67,ROW(INDIRECT("1:"&amp;LEN(TRIM(F67)))),1)," "&amp;W67&amp;CHAR(10)&amp;"""")))=FALSE),FALSE,TRUE))))</f>
        <v>1</v>
      </c>
      <c r="W67" s="127" t="str">
        <f>IF(G67="{Applicable/N/A}","N/Aplicable",IF(E67="Designated Entity LEI","ABCDEFGHIJKLMNOPQRSTUVWXYZ0123456789",IF(OR(G67="{ISIN}",G67="{LEI}"),";ABCDEFGHIJKLMNOPQRSTUVWXYZ0123456789",IF(G67="{Master Trust/Other}","Master TuOhe",IF(E67="Securitisation type","Privateublc",IF(LEFT(G67,4)="{CA_",Val!B$21,IF(G67="{COUNTRY_EU_LIST}"," ;abcdefghijklmnopqrstuvwxyzABCDEFGHIJKLMNOPQRSTUVWXYZ0123456789",IF(OR(G67="{NOTIFICATION ID}",G67="{SECURITISATION ID}"),Val!B$15,IF(G67="{COUNTRY_EU}"," ;abcdefghijklmnopqrstuvwxyzABCDEFGHIJKLMNOPQRSTUVWXYZ",IF(G67="{Confirmed/Unconfirmed}","ConfirmedUnc",IF(G67="{Confirmed/Unconfirmed/N/A}","Confirmed/UncNA",IF(LEFT(G67,4)="{DAT","0123456789-",IF(LEFT(G67,4)="{Y/N","YN",IF(OR(LEFT(G67,4)="{N/A",LEFT(G67,4)="{LIS",LEFT(G67,4)="{No ",LEFT(G67,4)="{SEC",LEFT(G67,4)="{Mas"),Val!B$20,IF(LEFT(G67,4)="{TEX",Val!B$21,IF(LEFT(G67,4)="{ALP",Val!B$20,IF(LEFT(G67,4)="{COU",Val!B$20)))))))))))))))))</f>
        <v>ConfirmedUnc</v>
      </c>
      <c r="X67" s="132"/>
      <c r="Y67" s="132"/>
      <c r="Z67" s="132"/>
      <c r="AA67" s="132"/>
      <c r="AB67" s="134"/>
      <c r="AC67" s="134"/>
      <c r="AD67" s="132"/>
      <c r="AE67" s="132"/>
      <c r="AF67" s="132"/>
      <c r="AG67" s="129" t="s">
        <v>860</v>
      </c>
      <c r="AH67" s="132"/>
      <c r="AI67" s="117"/>
      <c r="AJ67" s="132"/>
      <c r="AK67" s="75"/>
    </row>
    <row r="68" spans="1:37" s="2" customFormat="1" ht="115.2" x14ac:dyDescent="0.3">
      <c r="A68" s="15" t="s">
        <v>1216</v>
      </c>
      <c r="B68" s="16" t="s">
        <v>305</v>
      </c>
      <c r="C68" s="20" t="s">
        <v>284</v>
      </c>
      <c r="D68" s="21" t="s">
        <v>52</v>
      </c>
      <c r="E68" s="22" t="s">
        <v>296</v>
      </c>
      <c r="F68" s="45" t="s">
        <v>1456</v>
      </c>
      <c r="G68" s="60" t="s">
        <v>272</v>
      </c>
      <c r="H68" s="162"/>
      <c r="I68" s="88" t="s">
        <v>1334</v>
      </c>
      <c r="J68" s="156" t="s">
        <v>287</v>
      </c>
      <c r="K68" s="147"/>
      <c r="L68" s="147" t="s">
        <v>289</v>
      </c>
      <c r="M68" s="147" t="s">
        <v>268</v>
      </c>
      <c r="N68" s="148" t="s">
        <v>269</v>
      </c>
      <c r="O68" s="126">
        <f t="shared" ca="1" si="5"/>
        <v>1</v>
      </c>
      <c r="P68" s="126">
        <v>32767</v>
      </c>
      <c r="Q68" s="127" t="str">
        <f ca="1">IF(AND(E68="Last notification date",MONTH(TODAY())&gt;9,DAY(TODAY())&gt;9),YEAR(TODAY())&amp;"-"&amp;MONTH(TODAY())&amp;"-"&amp;DAY(TODAY()),IF(AND(E68="Last notification date",MONTH(TODAY())&lt;9,DAY(TODAY())&lt;10),YEAR(TODAY())&amp;"-0"&amp;MONTH(TODAY())&amp;"-0"&amp;DAY(TODAY()),IF(AND(E68="Last notification date",MONTH(TODAY())&gt;9,DAY(TODAY())&lt;10),YEAR(TODAY())&amp;"-"&amp;MONTH(TODAY())&amp;"-0"&amp;DAY(TODAY()),IF(AND(E68="Last notification date",MONTH(TODAY())&lt;10,DAY(TODAY())&gt;9),YEAR(TODAY())&amp;"-0"&amp;MONTH(TODAY())&amp;"-"&amp;DAY(TODAY()),IF(LEFT(G68,4)="{SEC","SEC ID",IF(LEFT(G68,4)="{DAT","DATE",IF(LEFT(G68,4)="{TEX",Val!B$21,IF(LEFT(G68,4)="{ALP",Val!B$20,IF(LEFT(G68,4)="{COU",Val!B$20,IF(OR(LEFT(G68,4)="{ISI",LEFT(G68,4)="{LEI"),Val!B$17,IF(OR(LEFT(G68,4)="{CA_",LEFT(G68,4)="{Mas",LEFT(G68,4)="{Y/N",LEFT(G68,4)="{No ",LEFT(G68,4)="{N/A",LEFT(G68,4)="{Con",LEFT(G68,4)="{LIS"),"LIST","")))))))))))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68" s="126">
        <f t="shared" si="6"/>
        <v>375</v>
      </c>
      <c r="S68" s="128"/>
      <c r="T68" s="126" t="str">
        <f t="shared" si="7"/>
        <v>UNK</v>
      </c>
      <c r="U68" s="126" t="str" cm="1">
        <f t="array" aca="1" ref="U68" ca="1">IF(AND(E68="Payment exemption explanation",ISBLANK(F68)=FALSE,F$77="Confirmed"),"FORMAT",IF(AND(E68="Historical Default and Loss Performance Data location",F$3="Public",ISBLANK(F68)=TRUE),"FORMAT",IF(AND(E67="Subject to severe clawback",F67="Y",ISBLANK(F68)=TRUE),"FORMAT",IF(AND(E67="Subject to severe clawback",F67="N",ISBLANK(F68)=FALSE),"FORMAT",IF(AND(OR(E68="Credit granting criteria supervision comment",E68="Credit granting criteria compliance comment"),ISBLANK(F68)=FALSE,OR(AND(F$34="N",E463="Originator (or original lender) is not a Credit institution"),AND(F$37="N",E$37="Originator (or original lender) is not a Credit institution"))),"FORMAT_S17",IF(AND(C68="STSS60",E68="Location of Liability cash flow model",ISBLANK(F68)=TRUE,F$3="Public"),"FORMAT_S60",IF(AND(C68="STSS58",E68="Historical Default and Loss Performance Data location",ISBLANK(F68)=TRUE,F$3="Public"),"FORMAT_S37",IF(AND(E68="Sponsor LEI",ISBLANK(F68)=TRUE,ISBLANK(F$8)=TRUE),"FORMAT_LEI",IF(AND(E68="Originator LEI",ISBLANK(F68)=TRUE,ISBLANK(F$11)=TRUE),"FORMAT_LEI",IF(OR(T68="EMPTY",P68+1&lt;LEN(F68),AND(G67="{Confirmed/Unconfirmed/N/A}",S68="N/A",F67="N/A",F68&lt;&gt;"")),"FORMAT",IF(OR(AND(E68="Non-ABCP securitisation unique identifier",MID(F68,21,1)&lt;&gt;"N"),AND(E68="ABCP transaction unique identifier",MID(F68,21,1)&lt;&gt;"T"),AND(E68="ABCP programme unique identifier",MID(F68,21,1)&lt;&gt;"P")),"FORMAT_SEC_ID",IF(AND(E68="Underlying exposures classification",F68&lt;&gt;"residential mortgages",F68&lt;&gt;"commercial mortgages",F68&lt;&gt;"credit facilities provided to individuals for personal, family or household consumption purposes",F68&lt;&gt;"credit facilities, including loans and leases, provided to any type of enterprise or corporation",F68&lt;&gt;"auto loans/leases",F68&lt;&gt;"credit-card receivables",F68&lt;&gt;"trade receivables",F68&lt;&gt;"others"),"FORMAT_LIST",IF(AND(E68="Instrument code",LEN(F68)-LEN(SUBSTITUTE(F68,";",""))&lt;&gt;LEN(F67)-LEN(SUBSTITUTE(F67,";",""))),"FORMAT_;",IF(AND(E68="Sponsor country (if multiple countries)",LEN(F68)-LEN(SUBSTITUTE(F68,";",""))&lt;&gt;LEN(F$11)-LEN(SUBSTITUTE(F$11,";",""))),"FORMAT_;",IF(AND(E68="Sponsor country (if multiple countries)",ISBLANK(F68)=FALSE,LEN(F68)-LEN(SUBSTITUTE(F68,";",""))=0),"FORMAT_;",IF(AND(E68="Sponsor country (if multiple countries)",ISBLANK(F68)=TRUE,LEN(F$11)-LEN(SUBSTITUTE(F$11,";",""))&lt;&gt;0),"FORMAT_;",IF(AND(E68="Originator country  (if multiple countries)",LEN(F68)-LEN(SUBSTITUTE(F68,";",""))&lt;&gt;0,ISBLANK(F68)=FALSE,LEN(F68)-LEN(SUBSTITUTE(F68,";",""))&lt;&gt;LEN(F$8)-LEN(SUBSTITUTE(F$8,";",""))),"FORMAT_;",IF(AND(E68="Originator country  (if multiple countries)",ISBLANK(F68)=FALSE,LEN(F68)-LEN(SUBSTITUTE(F68,";",""))=0),"FORMAT_;",IF(AND(E68="Originator country  (if multiple countries)",ISBLANK(F68)=TRUE,LEN(F$8)-LEN(SUBSTITUTE(F$8,";",""))&lt;&gt;0),"FORMAT_;",IF(AND(E68="Original lender country (if multiple countries)",ISBLANK(F68)=FALSE,LEN(F68)-LEN(SUBSTITUTE(F68,";",""))&lt;&gt;0,LEN(F68)-LEN(SUBSTITUTE(F68,";",""))&lt;&gt;LEN(F$14)-LEN(SUBSTITUTE(F$14,";",""))),"FORMAT_;",IF(AND(E68="Original lender country (if multiple countries)",ISBLANK(F68)=TRUE,LEN(F$14)-LEN(SUBSTITUTE(F$14,";",""))&lt;&gt;0),"FORMAT_;",IF(AND(E68="Original lender country (if multiple countries)",ISBLANK(F68)=FALSE,LEN(F68)-LEN(SUBSTITUTE(F68,";",""))=0),"FORMAT_;",IF(OR(AND(E68="Designated Entity LEI",LEN(F68)&lt;&gt;20),AND(G68="{LEI}",LEN(F68)&lt;&gt;0,LEN(F68)&lt;20),AND(G68="{ISIN}",LEN(F68)&lt;&gt;0,LEN(F68)&lt;12),AND(LEN(F68)&lt;&gt;20,E68="Retaining entity LEI",ISBLANK(F68)=FALSE),AND(E68="Instrument ISIN",ISBLANK(F68)=FALSE,LEN(F68)&gt;0,LEN(F68)&lt;11),AND(D68="M",LEFT(G68,4)="{DAT",LEN(F68)&lt;&gt;10)),"FORMAT_LEN",IF(OR(AND(F68&lt;&gt;"",LEFT(G68,4)&lt;&gt;"{TEX",ISNUMBER(SUMPRODUCT(FIND(MID(F68,ROW(INDIRECT("1:"&amp;LEN(F68))),1),W68)))=FALSE),AND(F68&lt;&gt;"",LEFT(G68,4)&lt;&gt;"{TEX",ISERROR(SUMPRODUCT(SEARCH(MID(F68,ROW(INDIRECT("1:"&amp;LEN(TRIM(F68)))),1)," "&amp;W68&amp;CHAR(10)&amp;"""")))=TRUE)),"FORMAT_CHAR",IF(LEFT(G68,4)="{TEX","TEXT","UNK")))))))))))))))))))))))))</f>
        <v>TEXT</v>
      </c>
      <c r="V68" s="126" t="b" cm="1">
        <f t="array" aca="1" ref="V68" ca="1">IF(OR(LEN(F68)&gt;P68+1),FALSE,IF(LEFT(G68,5)="{TEXT",TRUE,IF(AND(ISBLANK(F68)=FALSE,G68="{DATE_TEXT-YYYY-MM-DD}",LEN(F68)&lt;&gt;10),FALSE,IF(AND(ISBLANK(F68)=FALSE,ISNUMBER(SUMPRODUCT(SEARCH(MID(F68,ROW(INDIRECT("1:"&amp;LEN(TRIM(F68)))),1)," "&amp;W68&amp;CHAR(10)&amp;"""")))=FALSE),FALSE,TRUE))))</f>
        <v>1</v>
      </c>
      <c r="W68" s="127" t="str">
        <f>IF(G68="{Applicable/N/A}","N/Aplicable",IF(E68="Designated Entity LEI","ABCDEFGHIJKLMNOPQRSTUVWXYZ0123456789",IF(OR(G68="{ISIN}",G68="{LEI}"),";ABCDEFGHIJKLMNOPQRSTUVWXYZ0123456789",IF(G68="{Master Trust/Other}","Master TuOhe",IF(E68="Securitisation type","Privateublc",IF(LEFT(G68,4)="{CA_",Val!B$21,IF(G68="{COUNTRY_EU_LIST}"," ;abcdefghijklmnopqrstuvwxyzABCDEFGHIJKLMNOPQRSTUVWXYZ0123456789",IF(OR(G68="{NOTIFICATION ID}",G68="{SECURITISATION ID}"),Val!B$15,IF(G68="{COUNTRY_EU}"," ;abcdefghijklmnopqrstuvwxyzABCDEFGHIJKLMNOPQRSTUVWXYZ",IF(G68="{Confirmed/Unconfirmed}","ConfirmedUnc",IF(G68="{Confirmed/Unconfirmed/N/A}","Confirmed/UncNA",IF(LEFT(G68,4)="{DAT","0123456789-",IF(LEFT(G68,4)="{Y/N","YN",IF(OR(LEFT(G68,4)="{N/A",LEFT(G68,4)="{LIS",LEFT(G68,4)="{No ",LEFT(G68,4)="{SEC",LEFT(G68,4)="{Mas"),Val!B$20,IF(LEFT(G68,4)="{TEX",Val!B$21,IF(LEFT(G68,4)="{ALP",Val!B$20,IF(LEFT(G68,4)="{COU",Val!B$20)))))))))))))))))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68" s="132"/>
      <c r="Y68" s="132"/>
      <c r="Z68" s="132"/>
      <c r="AA68" s="132"/>
      <c r="AB68" s="134"/>
      <c r="AC68" s="134"/>
      <c r="AD68" s="132"/>
      <c r="AE68" s="132"/>
      <c r="AF68" s="132"/>
      <c r="AG68" s="129" t="s">
        <v>920</v>
      </c>
      <c r="AH68" s="132"/>
      <c r="AI68" s="117"/>
      <c r="AJ68" s="132"/>
      <c r="AK68" s="75"/>
    </row>
    <row r="69" spans="1:37" s="2" customFormat="1" ht="144" x14ac:dyDescent="0.3">
      <c r="A69" s="15" t="s">
        <v>1217</v>
      </c>
      <c r="B69" s="16" t="s">
        <v>311</v>
      </c>
      <c r="C69" s="20" t="s">
        <v>284</v>
      </c>
      <c r="D69" s="21" t="s">
        <v>52</v>
      </c>
      <c r="E69" s="22" t="s">
        <v>298</v>
      </c>
      <c r="F69" s="45" t="s">
        <v>49</v>
      </c>
      <c r="G69" s="60" t="s">
        <v>176</v>
      </c>
      <c r="H69" s="153" t="s">
        <v>299</v>
      </c>
      <c r="I69" s="88" t="s">
        <v>1336</v>
      </c>
      <c r="J69" s="156" t="s">
        <v>287</v>
      </c>
      <c r="K69" s="147"/>
      <c r="L69" s="147" t="s">
        <v>289</v>
      </c>
      <c r="M69" s="147" t="s">
        <v>268</v>
      </c>
      <c r="N69" s="148" t="s">
        <v>269</v>
      </c>
      <c r="O69" s="126">
        <f t="shared" ca="1" si="5"/>
        <v>1</v>
      </c>
      <c r="P69" s="126">
        <v>12</v>
      </c>
      <c r="Q69" s="127" t="str">
        <f ca="1">IF(AND(E69="Last notification date",MONTH(TODAY())&gt;9,DAY(TODAY())&gt;9),YEAR(TODAY())&amp;"-"&amp;MONTH(TODAY())&amp;"-"&amp;DAY(TODAY()),IF(AND(E69="Last notification date",MONTH(TODAY())&lt;9,DAY(TODAY())&lt;10),YEAR(TODAY())&amp;"-0"&amp;MONTH(TODAY())&amp;"-0"&amp;DAY(TODAY()),IF(AND(E69="Last notification date",MONTH(TODAY())&gt;9,DAY(TODAY())&lt;10),YEAR(TODAY())&amp;"-"&amp;MONTH(TODAY())&amp;"-0"&amp;DAY(TODAY()),IF(AND(E69="Last notification date",MONTH(TODAY())&lt;10,DAY(TODAY())&gt;9),YEAR(TODAY())&amp;"-0"&amp;MONTH(TODAY())&amp;"-"&amp;DAY(TODAY()),IF(LEFT(G69,4)="{SEC","SEC ID",IF(LEFT(G69,4)="{DAT","DATE",IF(LEFT(G69,4)="{TEX",Val!B$21,IF(LEFT(G69,4)="{ALP",Val!B$20,IF(LEFT(G69,4)="{COU",Val!B$20,IF(OR(LEFT(G69,4)="{ISI",LEFT(G69,4)="{LEI"),Val!B$17,IF(OR(LEFT(G69,4)="{CA_",LEFT(G69,4)="{Mas",LEFT(G69,4)="{Y/N",LEFT(G69,4)="{No ",LEFT(G69,4)="{N/A",LEFT(G69,4)="{Con",LEFT(G69,4)="{LIS"),"LIST","")))))))))))</f>
        <v>LIST</v>
      </c>
      <c r="R69" s="126">
        <f t="shared" si="6"/>
        <v>3</v>
      </c>
      <c r="S69" s="128"/>
      <c r="T69" s="126" t="str">
        <f t="shared" si="7"/>
        <v>UNK</v>
      </c>
      <c r="U69" s="126" t="str" cm="1">
        <f t="array" aca="1" ref="U69" ca="1">IF(AND(E69="Payment exemption explanation",ISBLANK(F69)=FALSE,F$77="Confirmed"),"FORMAT",IF(AND(E69="Historical Default and Loss Performance Data location",F$3="Public",ISBLANK(F69)=TRUE),"FORMAT",IF(AND(E68="Subject to severe clawback",F68="Y",ISBLANK(F69)=TRUE),"FORMAT",IF(AND(E68="Subject to severe clawback",F68="N",ISBLANK(F69)=FALSE),"FORMAT",IF(AND(OR(E69="Credit granting criteria supervision comment",E69="Credit granting criteria compliance comment"),ISBLANK(F69)=FALSE,OR(AND(F$34="N",E464="Originator (or original lender) is not a Credit institution"),AND(F$37="N",E$37="Originator (or original lender) is not a Credit institution"))),"FORMAT_S17",IF(AND(C69="STSS60",E69="Location of Liability cash flow model",ISBLANK(F69)=TRUE,F$3="Public"),"FORMAT_S60",IF(AND(C69="STSS58",E69="Historical Default and Loss Performance Data location",ISBLANK(F69)=TRUE,F$3="Public"),"FORMAT_S37",IF(AND(E69="Sponsor LEI",ISBLANK(F69)=TRUE,ISBLANK(F$8)=TRUE),"FORMAT_LEI",IF(AND(E69="Originator LEI",ISBLANK(F69)=TRUE,ISBLANK(F$11)=TRUE),"FORMAT_LEI",IF(OR(T69="EMPTY",P69+1&lt;LEN(F69),AND(G68="{Confirmed/Unconfirmed/N/A}",S69="N/A",F68="N/A",F69&lt;&gt;"")),"FORMAT",IF(OR(AND(E69="Non-ABCP securitisation unique identifier",MID(F69,21,1)&lt;&gt;"N"),AND(E69="ABCP transaction unique identifier",MID(F69,21,1)&lt;&gt;"T"),AND(E69="ABCP programme unique identifier",MID(F69,21,1)&lt;&gt;"P")),"FORMAT_SEC_ID",IF(AND(E69="Underlying exposures classification",F69&lt;&gt;"residential mortgages",F69&lt;&gt;"commercial mortgages",F69&lt;&gt;"credit facilities provided to individuals for personal, family or household consumption purposes",F69&lt;&gt;"credit facilities, including loans and leases, provided to any type of enterprise or corporation",F69&lt;&gt;"auto loans/leases",F69&lt;&gt;"credit-card receivables",F69&lt;&gt;"trade receivables",F69&lt;&gt;"others"),"FORMAT_LIST",IF(AND(E69="Instrument code",LEN(F69)-LEN(SUBSTITUTE(F69,";",""))&lt;&gt;LEN(F68)-LEN(SUBSTITUTE(F68,";",""))),"FORMAT_;",IF(AND(E69="Sponsor country (if multiple countries)",LEN(F69)-LEN(SUBSTITUTE(F69,";",""))&lt;&gt;LEN(F$11)-LEN(SUBSTITUTE(F$11,";",""))),"FORMAT_;",IF(AND(E69="Sponsor country (if multiple countries)",ISBLANK(F69)=FALSE,LEN(F69)-LEN(SUBSTITUTE(F69,";",""))=0),"FORMAT_;",IF(AND(E69="Sponsor country (if multiple countries)",ISBLANK(F69)=TRUE,LEN(F$11)-LEN(SUBSTITUTE(F$11,";",""))&lt;&gt;0),"FORMAT_;",IF(AND(E69="Originator country  (if multiple countries)",LEN(F69)-LEN(SUBSTITUTE(F69,";",""))&lt;&gt;0,ISBLANK(F69)=FALSE,LEN(F69)-LEN(SUBSTITUTE(F69,";",""))&lt;&gt;LEN(F$8)-LEN(SUBSTITUTE(F$8,";",""))),"FORMAT_;",IF(AND(E69="Originator country  (if multiple countries)",ISBLANK(F69)=FALSE,LEN(F69)-LEN(SUBSTITUTE(F69,";",""))=0),"FORMAT_;",IF(AND(E69="Originator country  (if multiple countries)",ISBLANK(F69)=TRUE,LEN(F$8)-LEN(SUBSTITUTE(F$8,";",""))&lt;&gt;0),"FORMAT_;",IF(AND(E69="Original lender country (if multiple countries)",ISBLANK(F69)=FALSE,LEN(F69)-LEN(SUBSTITUTE(F69,";",""))&lt;&gt;0,LEN(F69)-LEN(SUBSTITUTE(F69,";",""))&lt;&gt;LEN(F$14)-LEN(SUBSTITUTE(F$14,";",""))),"FORMAT_;",IF(AND(E69="Original lender country (if multiple countries)",ISBLANK(F69)=TRUE,LEN(F$14)-LEN(SUBSTITUTE(F$14,";",""))&lt;&gt;0),"FORMAT_;",IF(AND(E69="Original lender country (if multiple countries)",ISBLANK(F69)=FALSE,LEN(F69)-LEN(SUBSTITUTE(F69,";",""))=0),"FORMAT_;",IF(OR(AND(E69="Designated Entity LEI",LEN(F69)&lt;&gt;20),AND(G69="{LEI}",LEN(F69)&lt;&gt;0,LEN(F69)&lt;20),AND(G69="{ISIN}",LEN(F69)&lt;&gt;0,LEN(F69)&lt;12),AND(LEN(F69)&lt;&gt;20,E69="Retaining entity LEI",ISBLANK(F69)=FALSE),AND(E69="Instrument ISIN",ISBLANK(F69)=FALSE,LEN(F69)&gt;0,LEN(F69)&lt;11),AND(D69="M",LEFT(G69,4)="{DAT",LEN(F69)&lt;&gt;10)),"FORMAT_LEN",IF(OR(AND(F69&lt;&gt;"",LEFT(G69,4)&lt;&gt;"{TEX",ISNUMBER(SUMPRODUCT(FIND(MID(F69,ROW(INDIRECT("1:"&amp;LEN(F69))),1),W69)))=FALSE),AND(F69&lt;&gt;"",LEFT(G69,4)&lt;&gt;"{TEX",ISERROR(SUMPRODUCT(SEARCH(MID(F69,ROW(INDIRECT("1:"&amp;LEN(TRIM(F69)))),1)," "&amp;W69&amp;CHAR(10)&amp;"""")))=TRUE)),"FORMAT_CHAR",IF(LEFT(G69,4)="{TEX","TEXT","UNK")))))))))))))))))))))))))</f>
        <v>UNK</v>
      </c>
      <c r="V69" s="126" t="b" cm="1">
        <f t="array" aca="1" ref="V69" ca="1">IF(OR(LEN(F69)&gt;P69+1),FALSE,IF(LEFT(G69,5)="{TEXT",TRUE,IF(AND(ISBLANK(F69)=FALSE,G69="{DATE_TEXT-YYYY-MM-DD}",LEN(F69)&lt;&gt;10),FALSE,IF(AND(ISBLANK(F69)=FALSE,ISNUMBER(SUMPRODUCT(SEARCH(MID(F69,ROW(INDIRECT("1:"&amp;LEN(TRIM(F69)))),1)," "&amp;W69&amp;CHAR(10)&amp;"""")))=FALSE),FALSE,TRUE))))</f>
        <v>1</v>
      </c>
      <c r="W69" s="127" t="str">
        <f>IF(G69="{Applicable/N/A}","N/Aplicable",IF(E69="Designated Entity LEI","ABCDEFGHIJKLMNOPQRSTUVWXYZ0123456789",IF(OR(G69="{ISIN}",G69="{LEI}"),";ABCDEFGHIJKLMNOPQRSTUVWXYZ0123456789",IF(G69="{Master Trust/Other}","Master TuOhe",IF(E69="Securitisation type","Privateublc",IF(LEFT(G69,4)="{CA_",Val!B$21,IF(G69="{COUNTRY_EU_LIST}"," ;abcdefghijklmnopqrstuvwxyzABCDEFGHIJKLMNOPQRSTUVWXYZ0123456789",IF(OR(G69="{NOTIFICATION ID}",G69="{SECURITISATION ID}"),Val!B$15,IF(G69="{COUNTRY_EU}"," ;abcdefghijklmnopqrstuvwxyzABCDEFGHIJKLMNOPQRSTUVWXYZ",IF(G69="{Confirmed/Unconfirmed}","ConfirmedUnc",IF(G69="{Confirmed/Unconfirmed/N/A}","Confirmed/UncNA",IF(LEFT(G69,4)="{DAT","0123456789-",IF(LEFT(G69,4)="{Y/N","YN",IF(OR(LEFT(G69,4)="{N/A",LEFT(G69,4)="{LIS",LEFT(G69,4)="{No ",LEFT(G69,4)="{SEC",LEFT(G69,4)="{Mas"),Val!B$20,IF(LEFT(G69,4)="{TEX",Val!B$21,IF(LEFT(G69,4)="{ALP",Val!B$20,IF(LEFT(G69,4)="{COU",Val!B$20)))))))))))))))))</f>
        <v>Confirmed/UncNA</v>
      </c>
      <c r="X69" s="132"/>
      <c r="Y69" s="132"/>
      <c r="Z69" s="132"/>
      <c r="AA69" s="132"/>
      <c r="AB69" s="134"/>
      <c r="AC69" s="134"/>
      <c r="AD69" s="132"/>
      <c r="AE69" s="132"/>
      <c r="AF69" s="132"/>
      <c r="AG69" s="129" t="s">
        <v>850</v>
      </c>
      <c r="AH69" s="132"/>
      <c r="AI69" s="117"/>
      <c r="AJ69" s="132"/>
      <c r="AK69" s="75"/>
    </row>
    <row r="70" spans="1:37" s="2" customFormat="1" ht="129.6" x14ac:dyDescent="0.3">
      <c r="A70" s="15" t="s">
        <v>1218</v>
      </c>
      <c r="B70" s="16" t="s">
        <v>313</v>
      </c>
      <c r="C70" s="17" t="s">
        <v>284</v>
      </c>
      <c r="D70" s="18" t="s">
        <v>62</v>
      </c>
      <c r="E70" s="23" t="s">
        <v>301</v>
      </c>
      <c r="F70" s="61"/>
      <c r="G70" s="108" t="s">
        <v>272</v>
      </c>
      <c r="H70" s="162"/>
      <c r="I70" s="88" t="s">
        <v>1337</v>
      </c>
      <c r="J70" s="156" t="s">
        <v>287</v>
      </c>
      <c r="K70" s="147"/>
      <c r="L70" s="147" t="s">
        <v>289</v>
      </c>
      <c r="M70" s="147" t="s">
        <v>268</v>
      </c>
      <c r="N70" s="148" t="s">
        <v>269</v>
      </c>
      <c r="O70" s="126">
        <f t="shared" ca="1" si="5"/>
        <v>1</v>
      </c>
      <c r="P70" s="126">
        <v>32767</v>
      </c>
      <c r="Q70" s="127" t="str">
        <f ca="1">IF(AND(E70="Last notification date",MONTH(TODAY())&gt;9,DAY(TODAY())&gt;9),YEAR(TODAY())&amp;"-"&amp;MONTH(TODAY())&amp;"-"&amp;DAY(TODAY()),IF(AND(E70="Last notification date",MONTH(TODAY())&lt;9,DAY(TODAY())&lt;10),YEAR(TODAY())&amp;"-0"&amp;MONTH(TODAY())&amp;"-0"&amp;DAY(TODAY()),IF(AND(E70="Last notification date",MONTH(TODAY())&gt;9,DAY(TODAY())&lt;10),YEAR(TODAY())&amp;"-"&amp;MONTH(TODAY())&amp;"-0"&amp;DAY(TODAY()),IF(AND(E70="Last notification date",MONTH(TODAY())&lt;10,DAY(TODAY())&gt;9),YEAR(TODAY())&amp;"-0"&amp;MONTH(TODAY())&amp;"-"&amp;DAY(TODAY()),IF(LEFT(G70,4)="{SEC","SEC ID",IF(LEFT(G70,4)="{DAT","DATE",IF(LEFT(G70,4)="{TEX",Val!B$21,IF(LEFT(G70,4)="{ALP",Val!B$20,IF(LEFT(G70,4)="{COU",Val!B$20,IF(OR(LEFT(G70,4)="{ISI",LEFT(G70,4)="{LEI"),Val!B$17,IF(OR(LEFT(G70,4)="{CA_",LEFT(G70,4)="{Mas",LEFT(G70,4)="{Y/N",LEFT(G70,4)="{No ",LEFT(G70,4)="{N/A",LEFT(G70,4)="{Con",LEFT(G70,4)="{LIS"),"LIST","")))))))))))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0" s="126">
        <f t="shared" si="6"/>
        <v>0</v>
      </c>
      <c r="S70" s="128" t="s">
        <v>49</v>
      </c>
      <c r="T70" s="126" t="str">
        <f t="shared" si="7"/>
        <v>BLANK</v>
      </c>
      <c r="U70" s="126" t="str" cm="1">
        <f t="array" aca="1" ref="U70" ca="1">IF(AND(E70="Payment exemption explanation",ISBLANK(F70)=FALSE,F$77="Confirmed"),"FORMAT",IF(AND(E70="Historical Default and Loss Performance Data location",F$3="Public",ISBLANK(F70)=TRUE),"FORMAT",IF(AND(E69="Subject to severe clawback",F69="Y",ISBLANK(F70)=TRUE),"FORMAT",IF(AND(E69="Subject to severe clawback",F69="N",ISBLANK(F70)=FALSE),"FORMAT",IF(AND(OR(E70="Credit granting criteria supervision comment",E70="Credit granting criteria compliance comment"),ISBLANK(F70)=FALSE,OR(AND(F$34="N",E465="Originator (or original lender) is not a Credit institution"),AND(F$37="N",E$37="Originator (or original lender) is not a Credit institution"))),"FORMAT_S17",IF(AND(C70="STSS60",E70="Location of Liability cash flow model",ISBLANK(F70)=TRUE,F$3="Public"),"FORMAT_S60",IF(AND(C70="STSS58",E70="Historical Default and Loss Performance Data location",ISBLANK(F70)=TRUE,F$3="Public"),"FORMAT_S37",IF(AND(E70="Sponsor LEI",ISBLANK(F70)=TRUE,ISBLANK(F$8)=TRUE),"FORMAT_LEI",IF(AND(E70="Originator LEI",ISBLANK(F70)=TRUE,ISBLANK(F$11)=TRUE),"FORMAT_LEI",IF(OR(T70="EMPTY",P70+1&lt;LEN(F70),AND(G69="{Confirmed/Unconfirmed/N/A}",S70="N/A",F69="N/A",F70&lt;&gt;"")),"FORMAT",IF(OR(AND(E70="Non-ABCP securitisation unique identifier",MID(F70,21,1)&lt;&gt;"N"),AND(E70="ABCP transaction unique identifier",MID(F70,21,1)&lt;&gt;"T"),AND(E70="ABCP programme unique identifier",MID(F70,21,1)&lt;&gt;"P")),"FORMAT_SEC_ID",IF(AND(E70="Underlying exposures classification",F70&lt;&gt;"residential mortgages",F70&lt;&gt;"commercial mortgages",F70&lt;&gt;"credit facilities provided to individuals for personal, family or household consumption purposes",F70&lt;&gt;"credit facilities, including loans and leases, provided to any type of enterprise or corporation",F70&lt;&gt;"auto loans/leases",F70&lt;&gt;"credit-card receivables",F70&lt;&gt;"trade receivables",F70&lt;&gt;"others"),"FORMAT_LIST",IF(AND(E70="Instrument code",LEN(F70)-LEN(SUBSTITUTE(F70,";",""))&lt;&gt;LEN(F69)-LEN(SUBSTITUTE(F69,";",""))),"FORMAT_;",IF(AND(E70="Sponsor country (if multiple countries)",LEN(F70)-LEN(SUBSTITUTE(F70,";",""))&lt;&gt;LEN(F$11)-LEN(SUBSTITUTE(F$11,";",""))),"FORMAT_;",IF(AND(E70="Sponsor country (if multiple countries)",ISBLANK(F70)=FALSE,LEN(F70)-LEN(SUBSTITUTE(F70,";",""))=0),"FORMAT_;",IF(AND(E70="Sponsor country (if multiple countries)",ISBLANK(F70)=TRUE,LEN(F$11)-LEN(SUBSTITUTE(F$11,";",""))&lt;&gt;0),"FORMAT_;",IF(AND(E70="Originator country  (if multiple countries)",LEN(F70)-LEN(SUBSTITUTE(F70,";",""))&lt;&gt;0,ISBLANK(F70)=FALSE,LEN(F70)-LEN(SUBSTITUTE(F70,";",""))&lt;&gt;LEN(F$8)-LEN(SUBSTITUTE(F$8,";",""))),"FORMAT_;",IF(AND(E70="Originator country  (if multiple countries)",ISBLANK(F70)=FALSE,LEN(F70)-LEN(SUBSTITUTE(F70,";",""))=0),"FORMAT_;",IF(AND(E70="Originator country  (if multiple countries)",ISBLANK(F70)=TRUE,LEN(F$8)-LEN(SUBSTITUTE(F$8,";",""))&lt;&gt;0),"FORMAT_;",IF(AND(E70="Original lender country (if multiple countries)",ISBLANK(F70)=FALSE,LEN(F70)-LEN(SUBSTITUTE(F70,";",""))&lt;&gt;0,LEN(F70)-LEN(SUBSTITUTE(F70,";",""))&lt;&gt;LEN(F$14)-LEN(SUBSTITUTE(F$14,";",""))),"FORMAT_;",IF(AND(E70="Original lender country (if multiple countries)",ISBLANK(F70)=TRUE,LEN(F$14)-LEN(SUBSTITUTE(F$14,";",""))&lt;&gt;0),"FORMAT_;",IF(AND(E70="Original lender country (if multiple countries)",ISBLANK(F70)=FALSE,LEN(F70)-LEN(SUBSTITUTE(F70,";",""))=0),"FORMAT_;",IF(OR(AND(E70="Designated Entity LEI",LEN(F70)&lt;&gt;20),AND(G70="{LEI}",LEN(F70)&lt;&gt;0,LEN(F70)&lt;20),AND(G70="{ISIN}",LEN(F70)&lt;&gt;0,LEN(F70)&lt;12),AND(LEN(F70)&lt;&gt;20,E70="Retaining entity LEI",ISBLANK(F70)=FALSE),AND(E70="Instrument ISIN",ISBLANK(F70)=FALSE,LEN(F70)&gt;0,LEN(F70)&lt;11),AND(D70="M",LEFT(G70,4)="{DAT",LEN(F70)&lt;&gt;10)),"FORMAT_LEN",IF(OR(AND(F70&lt;&gt;"",LEFT(G70,4)&lt;&gt;"{TEX",ISNUMBER(SUMPRODUCT(FIND(MID(F70,ROW(INDIRECT("1:"&amp;LEN(F70))),1),W70)))=FALSE),AND(F70&lt;&gt;"",LEFT(G70,4)&lt;&gt;"{TEX",ISERROR(SUMPRODUCT(SEARCH(MID(F70,ROW(INDIRECT("1:"&amp;LEN(TRIM(F70)))),1)," "&amp;W70&amp;CHAR(10)&amp;"""")))=TRUE)),"FORMAT_CHAR",IF(LEFT(G70,4)="{TEX","TEXT","UNK")))))))))))))))))))))))))</f>
        <v>TEXT</v>
      </c>
      <c r="V70" s="126" t="b" cm="1">
        <f t="array" aca="1" ref="V70" ca="1">IF(OR(LEN(F70)&gt;P70+1),FALSE,IF(LEFT(G70,5)="{TEXT",TRUE,IF(AND(ISBLANK(F70)=FALSE,G70="{DATE_TEXT-YYYY-MM-DD}",LEN(F70)&lt;&gt;10),FALSE,IF(AND(ISBLANK(F70)=FALSE,ISNUMBER(SUMPRODUCT(SEARCH(MID(F70,ROW(INDIRECT("1:"&amp;LEN(TRIM(F70)))),1)," "&amp;W70&amp;CHAR(10)&amp;"""")))=FALSE),FALSE,TRUE))))</f>
        <v>1</v>
      </c>
      <c r="W70" s="127" t="str">
        <f>IF(G70="{Applicable/N/A}","N/Aplicable",IF(E70="Designated Entity LEI","ABCDEFGHIJKLMNOPQRSTUVWXYZ0123456789",IF(OR(G70="{ISIN}",G70="{LEI}"),";ABCDEFGHIJKLMNOPQRSTUVWXYZ0123456789",IF(G70="{Master Trust/Other}","Master TuOhe",IF(E70="Securitisation type","Privateublc",IF(LEFT(G70,4)="{CA_",Val!B$21,IF(G70="{COUNTRY_EU_LIST}"," ;abcdefghijklmnopqrstuvwxyzABCDEFGHIJKLMNOPQRSTUVWXYZ0123456789",IF(OR(G70="{NOTIFICATION ID}",G70="{SECURITISATION ID}"),Val!B$15,IF(G70="{COUNTRY_EU}"," ;abcdefghijklmnopqrstuvwxyzABCDEFGHIJKLMNOPQRSTUVWXYZ",IF(G70="{Confirmed/Unconfirmed}","ConfirmedUnc",IF(G70="{Confirmed/Unconfirmed/N/A}","Confirmed/UncNA",IF(LEFT(G70,4)="{DAT","0123456789-",IF(LEFT(G70,4)="{Y/N","YN",IF(OR(LEFT(G70,4)="{N/A",LEFT(G70,4)="{LIS",LEFT(G70,4)="{No ",LEFT(G70,4)="{SEC",LEFT(G70,4)="{Mas"),Val!B$20,IF(LEFT(G70,4)="{TEX",Val!B$21,IF(LEFT(G70,4)="{ALP",Val!B$20,IF(LEFT(G70,4)="{COU",Val!B$20)))))))))))))))))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0" s="132"/>
      <c r="Y70" s="132"/>
      <c r="Z70" s="132"/>
      <c r="AA70" s="132"/>
      <c r="AB70" s="134"/>
      <c r="AC70" s="134"/>
      <c r="AD70" s="132"/>
      <c r="AE70" s="132"/>
      <c r="AF70" s="132"/>
      <c r="AG70" s="129" t="s">
        <v>832</v>
      </c>
      <c r="AH70" s="132"/>
      <c r="AI70" s="117"/>
      <c r="AJ70" s="132"/>
      <c r="AK70" s="75"/>
    </row>
    <row r="71" spans="1:37" s="2" customFormat="1" ht="86.4" x14ac:dyDescent="0.3">
      <c r="A71" s="15" t="s">
        <v>1219</v>
      </c>
      <c r="B71" s="16" t="s">
        <v>320</v>
      </c>
      <c r="C71" s="20" t="s">
        <v>284</v>
      </c>
      <c r="D71" s="21" t="s">
        <v>52</v>
      </c>
      <c r="E71" s="22" t="s">
        <v>1316</v>
      </c>
      <c r="F71" s="45" t="s">
        <v>175</v>
      </c>
      <c r="G71" s="60" t="s">
        <v>190</v>
      </c>
      <c r="H71" s="160" t="s">
        <v>303</v>
      </c>
      <c r="I71" s="93" t="s">
        <v>1373</v>
      </c>
      <c r="J71" s="156" t="s">
        <v>287</v>
      </c>
      <c r="K71" s="147"/>
      <c r="L71" s="147" t="s">
        <v>289</v>
      </c>
      <c r="M71" s="147" t="s">
        <v>268</v>
      </c>
      <c r="N71" s="148" t="s">
        <v>269</v>
      </c>
      <c r="O71" s="126">
        <f t="shared" ca="1" si="5"/>
        <v>1</v>
      </c>
      <c r="P71" s="126">
        <v>12</v>
      </c>
      <c r="Q71" s="127" t="str">
        <f ca="1">IF(AND(E71="Last notification date",MONTH(TODAY())&gt;9,DAY(TODAY())&gt;9),YEAR(TODAY())&amp;"-"&amp;MONTH(TODAY())&amp;"-"&amp;DAY(TODAY()),IF(AND(E71="Last notification date",MONTH(TODAY())&lt;9,DAY(TODAY())&lt;10),YEAR(TODAY())&amp;"-0"&amp;MONTH(TODAY())&amp;"-0"&amp;DAY(TODAY()),IF(AND(E71="Last notification date",MONTH(TODAY())&gt;9,DAY(TODAY())&lt;10),YEAR(TODAY())&amp;"-"&amp;MONTH(TODAY())&amp;"-0"&amp;DAY(TODAY()),IF(AND(E71="Last notification date",MONTH(TODAY())&lt;10,DAY(TODAY())&gt;9),YEAR(TODAY())&amp;"-0"&amp;MONTH(TODAY())&amp;"-"&amp;DAY(TODAY()),IF(LEFT(G71,4)="{SEC","SEC ID",IF(LEFT(G71,4)="{DAT","DATE",IF(LEFT(G71,4)="{TEX",Val!B$21,IF(LEFT(G71,4)="{ALP",Val!B$20,IF(LEFT(G71,4)="{COU",Val!B$20,IF(OR(LEFT(G71,4)="{ISI",LEFT(G71,4)="{LEI"),Val!B$17,IF(OR(LEFT(G71,4)="{CA_",LEFT(G71,4)="{Mas",LEFT(G71,4)="{Y/N",LEFT(G71,4)="{No ",LEFT(G71,4)="{N/A",LEFT(G71,4)="{Con",LEFT(G71,4)="{LIS"),"LIST","")))))))))))</f>
        <v>LIST</v>
      </c>
      <c r="R71" s="126">
        <f t="shared" si="6"/>
        <v>9</v>
      </c>
      <c r="S71" s="128"/>
      <c r="T71" s="126" t="str">
        <f t="shared" si="7"/>
        <v>UNK</v>
      </c>
      <c r="U71" s="126" t="str" cm="1">
        <f t="array" aca="1" ref="U71" ca="1">IF(AND(E71="Payment exemption explanation",ISBLANK(F71)=FALSE,F$77="Confirmed"),"FORMAT",IF(AND(E71="Historical Default and Loss Performance Data location",F$3="Public",ISBLANK(F71)=TRUE),"FORMAT",IF(AND(E70="Subject to severe clawback",F70="Y",ISBLANK(F71)=TRUE),"FORMAT",IF(AND(E70="Subject to severe clawback",F70="N",ISBLANK(F71)=FALSE),"FORMAT",IF(AND(OR(E71="Credit granting criteria supervision comment",E71="Credit granting criteria compliance comment"),ISBLANK(F71)=FALSE,OR(AND(F$34="N",E466="Originator (or original lender) is not a Credit institution"),AND(F$37="N",E$37="Originator (or original lender) is not a Credit institution"))),"FORMAT_S17",IF(AND(C71="STSS60",E71="Location of Liability cash flow model",ISBLANK(F71)=TRUE,F$3="Public"),"FORMAT_S60",IF(AND(C71="STSS58",E71="Historical Default and Loss Performance Data location",ISBLANK(F71)=TRUE,F$3="Public"),"FORMAT_S37",IF(AND(E71="Sponsor LEI",ISBLANK(F71)=TRUE,ISBLANK(F$8)=TRUE),"FORMAT_LEI",IF(AND(E71="Originator LEI",ISBLANK(F71)=TRUE,ISBLANK(F$11)=TRUE),"FORMAT_LEI",IF(OR(T71="EMPTY",P71+1&lt;LEN(F71),AND(G70="{Confirmed/Unconfirmed/N/A}",S71="N/A",F70="N/A",F71&lt;&gt;"")),"FORMAT",IF(OR(AND(E71="Non-ABCP securitisation unique identifier",MID(F71,21,1)&lt;&gt;"N"),AND(E71="ABCP transaction unique identifier",MID(F71,21,1)&lt;&gt;"T"),AND(E71="ABCP programme unique identifier",MID(F71,21,1)&lt;&gt;"P")),"FORMAT_SEC_ID",IF(AND(E71="Underlying exposures classification",F71&lt;&gt;"residential mortgages",F71&lt;&gt;"commercial mortgages",F71&lt;&gt;"credit facilities provided to individuals for personal, family or household consumption purposes",F71&lt;&gt;"credit facilities, including loans and leases, provided to any type of enterprise or corporation",F71&lt;&gt;"auto loans/leases",F71&lt;&gt;"credit-card receivables",F71&lt;&gt;"trade receivables",F71&lt;&gt;"others"),"FORMAT_LIST",IF(AND(E71="Instrument code",LEN(F71)-LEN(SUBSTITUTE(F71,";",""))&lt;&gt;LEN(F70)-LEN(SUBSTITUTE(F70,";",""))),"FORMAT_;",IF(AND(E71="Sponsor country (if multiple countries)",LEN(F71)-LEN(SUBSTITUTE(F71,";",""))&lt;&gt;LEN(F$11)-LEN(SUBSTITUTE(F$11,";",""))),"FORMAT_;",IF(AND(E71="Sponsor country (if multiple countries)",ISBLANK(F71)=FALSE,LEN(F71)-LEN(SUBSTITUTE(F71,";",""))=0),"FORMAT_;",IF(AND(E71="Sponsor country (if multiple countries)",ISBLANK(F71)=TRUE,LEN(F$11)-LEN(SUBSTITUTE(F$11,";",""))&lt;&gt;0),"FORMAT_;",IF(AND(E71="Originator country  (if multiple countries)",LEN(F71)-LEN(SUBSTITUTE(F71,";",""))&lt;&gt;0,ISBLANK(F71)=FALSE,LEN(F71)-LEN(SUBSTITUTE(F71,";",""))&lt;&gt;LEN(F$8)-LEN(SUBSTITUTE(F$8,";",""))),"FORMAT_;",IF(AND(E71="Originator country  (if multiple countries)",ISBLANK(F71)=FALSE,LEN(F71)-LEN(SUBSTITUTE(F71,";",""))=0),"FORMAT_;",IF(AND(E71="Originator country  (if multiple countries)",ISBLANK(F71)=TRUE,LEN(F$8)-LEN(SUBSTITUTE(F$8,";",""))&lt;&gt;0),"FORMAT_;",IF(AND(E71="Original lender country (if multiple countries)",ISBLANK(F71)=FALSE,LEN(F71)-LEN(SUBSTITUTE(F71,";",""))&lt;&gt;0,LEN(F71)-LEN(SUBSTITUTE(F71,";",""))&lt;&gt;LEN(F$14)-LEN(SUBSTITUTE(F$14,";",""))),"FORMAT_;",IF(AND(E71="Original lender country (if multiple countries)",ISBLANK(F71)=TRUE,LEN(F$14)-LEN(SUBSTITUTE(F$14,";",""))&lt;&gt;0),"FORMAT_;",IF(AND(E71="Original lender country (if multiple countries)",ISBLANK(F71)=FALSE,LEN(F71)-LEN(SUBSTITUTE(F71,";",""))=0),"FORMAT_;",IF(OR(AND(E71="Designated Entity LEI",LEN(F71)&lt;&gt;20),AND(G71="{LEI}",LEN(F71)&lt;&gt;0,LEN(F71)&lt;20),AND(G71="{ISIN}",LEN(F71)&lt;&gt;0,LEN(F71)&lt;12),AND(LEN(F71)&lt;&gt;20,E71="Retaining entity LEI",ISBLANK(F71)=FALSE),AND(E71="Instrument ISIN",ISBLANK(F71)=FALSE,LEN(F71)&gt;0,LEN(F71)&lt;11),AND(D71="M",LEFT(G71,4)="{DAT",LEN(F71)&lt;&gt;10)),"FORMAT_LEN",IF(OR(AND(F71&lt;&gt;"",LEFT(G71,4)&lt;&gt;"{TEX",ISNUMBER(SUMPRODUCT(FIND(MID(F71,ROW(INDIRECT("1:"&amp;LEN(F71))),1),W71)))=FALSE),AND(F71&lt;&gt;"",LEFT(G71,4)&lt;&gt;"{TEX",ISERROR(SUMPRODUCT(SEARCH(MID(F71,ROW(INDIRECT("1:"&amp;LEN(TRIM(F71)))),1)," "&amp;W71&amp;CHAR(10)&amp;"""")))=TRUE)),"FORMAT_CHAR",IF(LEFT(G71,4)="{TEX","TEXT","UNK")))))))))))))))))))))))))</f>
        <v>UNK</v>
      </c>
      <c r="V71" s="126" t="b" cm="1">
        <f t="array" aca="1" ref="V71" ca="1">IF(OR(LEN(F71)&gt;P71+1),FALSE,IF(LEFT(G71,5)="{TEXT",TRUE,IF(AND(ISBLANK(F71)=FALSE,G71="{DATE_TEXT-YYYY-MM-DD}",LEN(F71)&lt;&gt;10),FALSE,IF(AND(ISBLANK(F71)=FALSE,ISNUMBER(SUMPRODUCT(SEARCH(MID(F71,ROW(INDIRECT("1:"&amp;LEN(TRIM(F71)))),1)," "&amp;W71&amp;CHAR(10)&amp;"""")))=FALSE),FALSE,TRUE))))</f>
        <v>1</v>
      </c>
      <c r="W71" s="127" t="str">
        <f>IF(G71="{Applicable/N/A}","N/Aplicable",IF(E71="Designated Entity LEI","ABCDEFGHIJKLMNOPQRSTUVWXYZ0123456789",IF(OR(G71="{ISIN}",G71="{LEI}"),";ABCDEFGHIJKLMNOPQRSTUVWXYZ0123456789",IF(G71="{Master Trust/Other}","Master TuOhe",IF(E71="Securitisation type","Privateublc",IF(LEFT(G71,4)="{CA_",Val!B$21,IF(G71="{COUNTRY_EU_LIST}"," ;abcdefghijklmnopqrstuvwxyzABCDEFGHIJKLMNOPQRSTUVWXYZ0123456789",IF(OR(G71="{NOTIFICATION ID}",G71="{SECURITISATION ID}"),Val!B$15,IF(G71="{COUNTRY_EU}"," ;abcdefghijklmnopqrstuvwxyzABCDEFGHIJKLMNOPQRSTUVWXYZ",IF(G71="{Confirmed/Unconfirmed}","ConfirmedUnc",IF(G71="{Confirmed/Unconfirmed/N/A}","Confirmed/UncNA",IF(LEFT(G71,4)="{DAT","0123456789-",IF(LEFT(G71,4)="{Y/N","YN",IF(OR(LEFT(G71,4)="{N/A",LEFT(G71,4)="{LIS",LEFT(G71,4)="{No ",LEFT(G71,4)="{SEC",LEFT(G71,4)="{Mas"),Val!B$20,IF(LEFT(G71,4)="{TEX",Val!B$21,IF(LEFT(G71,4)="{ALP",Val!B$20,IF(LEFT(G71,4)="{COU",Val!B$20)))))))))))))))))</f>
        <v>ConfirmedUnc</v>
      </c>
      <c r="X71" s="132"/>
      <c r="Y71" s="132"/>
      <c r="Z71" s="132"/>
      <c r="AA71" s="132"/>
      <c r="AB71" s="134"/>
      <c r="AC71" s="134"/>
      <c r="AD71" s="132"/>
      <c r="AE71" s="132"/>
      <c r="AF71" s="132"/>
      <c r="AG71" s="129" t="s">
        <v>927</v>
      </c>
      <c r="AH71" s="132"/>
      <c r="AI71" s="117"/>
      <c r="AJ71" s="132"/>
      <c r="AK71" s="75"/>
    </row>
    <row r="72" spans="1:37" s="2" customFormat="1" ht="230.4" x14ac:dyDescent="0.3">
      <c r="A72" s="15" t="s">
        <v>1220</v>
      </c>
      <c r="B72" s="16" t="s">
        <v>322</v>
      </c>
      <c r="C72" s="20" t="s">
        <v>284</v>
      </c>
      <c r="D72" s="21" t="s">
        <v>52</v>
      </c>
      <c r="E72" s="22" t="s">
        <v>1317</v>
      </c>
      <c r="F72" s="45" t="s">
        <v>1468</v>
      </c>
      <c r="G72" s="60" t="s">
        <v>272</v>
      </c>
      <c r="H72" s="161"/>
      <c r="I72" s="88" t="s">
        <v>1338</v>
      </c>
      <c r="J72" s="159" t="s">
        <v>287</v>
      </c>
      <c r="K72" s="144"/>
      <c r="L72" s="144" t="s">
        <v>289</v>
      </c>
      <c r="M72" s="144" t="s">
        <v>268</v>
      </c>
      <c r="N72" s="146" t="s">
        <v>269</v>
      </c>
      <c r="O72" s="126">
        <f t="shared" ca="1" si="5"/>
        <v>1</v>
      </c>
      <c r="P72" s="126">
        <v>32767</v>
      </c>
      <c r="Q72" s="127" t="str">
        <f ca="1">IF(AND(E72="Last notification date",MONTH(TODAY())&gt;9,DAY(TODAY())&gt;9),YEAR(TODAY())&amp;"-"&amp;MONTH(TODAY())&amp;"-"&amp;DAY(TODAY()),IF(AND(E72="Last notification date",MONTH(TODAY())&lt;9,DAY(TODAY())&lt;10),YEAR(TODAY())&amp;"-0"&amp;MONTH(TODAY())&amp;"-0"&amp;DAY(TODAY()),IF(AND(E72="Last notification date",MONTH(TODAY())&gt;9,DAY(TODAY())&lt;10),YEAR(TODAY())&amp;"-"&amp;MONTH(TODAY())&amp;"-0"&amp;DAY(TODAY()),IF(AND(E72="Last notification date",MONTH(TODAY())&lt;10,DAY(TODAY())&gt;9),YEAR(TODAY())&amp;"-0"&amp;MONTH(TODAY())&amp;"-"&amp;DAY(TODAY()),IF(LEFT(G72,4)="{SEC","SEC ID",IF(LEFT(G72,4)="{DAT","DATE",IF(LEFT(G72,4)="{TEX",Val!B$21,IF(LEFT(G72,4)="{ALP",Val!B$20,IF(LEFT(G72,4)="{COU",Val!B$20,IF(OR(LEFT(G72,4)="{ISI",LEFT(G72,4)="{LEI"),Val!B$17,IF(OR(LEFT(G72,4)="{CA_",LEFT(G72,4)="{Mas",LEFT(G72,4)="{Y/N",LEFT(G72,4)="{No ",LEFT(G72,4)="{N/A",LEFT(G72,4)="{Con",LEFT(G72,4)="{LIS"),"LIST","")))))))))))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2" s="126">
        <f t="shared" si="6"/>
        <v>652</v>
      </c>
      <c r="S72" s="128"/>
      <c r="T72" s="126" t="str">
        <f t="shared" si="7"/>
        <v>UNK</v>
      </c>
      <c r="U72" s="126" t="str" cm="1">
        <f t="array" aca="1" ref="U72" ca="1">IF(AND(E72="Payment exemption explanation",ISBLANK(F72)=FALSE,F$77="Confirmed"),"FORMAT",IF(AND(E72="Historical Default and Loss Performance Data location",F$3="Public",ISBLANK(F72)=TRUE),"FORMAT",IF(AND(E71="Subject to severe clawback",F71="Y",ISBLANK(F72)=TRUE),"FORMAT",IF(AND(E71="Subject to severe clawback",F71="N",ISBLANK(F72)=FALSE),"FORMAT",IF(AND(OR(E72="Credit granting criteria supervision comment",E72="Credit granting criteria compliance comment"),ISBLANK(F72)=FALSE,OR(AND(F$34="N",E467="Originator (or original lender) is not a Credit institution"),AND(F$37="N",E$37="Originator (or original lender) is not a Credit institution"))),"FORMAT_S17",IF(AND(C72="STSS60",E72="Location of Liability cash flow model",ISBLANK(F72)=TRUE,F$3="Public"),"FORMAT_S60",IF(AND(C72="STSS58",E72="Historical Default and Loss Performance Data location",ISBLANK(F72)=TRUE,F$3="Public"),"FORMAT_S37",IF(AND(E72="Sponsor LEI",ISBLANK(F72)=TRUE,ISBLANK(F$8)=TRUE),"FORMAT_LEI",IF(AND(E72="Originator LEI",ISBLANK(F72)=TRUE,ISBLANK(F$11)=TRUE),"FORMAT_LEI",IF(OR(T72="EMPTY",P72+1&lt;LEN(F72),AND(G71="{Confirmed/Unconfirmed/N/A}",S72="N/A",F71="N/A",F72&lt;&gt;"")),"FORMAT",IF(OR(AND(E72="Non-ABCP securitisation unique identifier",MID(F72,21,1)&lt;&gt;"N"),AND(E72="ABCP transaction unique identifier",MID(F72,21,1)&lt;&gt;"T"),AND(E72="ABCP programme unique identifier",MID(F72,21,1)&lt;&gt;"P")),"FORMAT_SEC_ID",IF(AND(E72="Underlying exposures classification",F72&lt;&gt;"residential mortgages",F72&lt;&gt;"commercial mortgages",F72&lt;&gt;"credit facilities provided to individuals for personal, family or household consumption purposes",F72&lt;&gt;"credit facilities, including loans and leases, provided to any type of enterprise or corporation",F72&lt;&gt;"auto loans/leases",F72&lt;&gt;"credit-card receivables",F72&lt;&gt;"trade receivables",F72&lt;&gt;"others"),"FORMAT_LIST",IF(AND(E72="Instrument code",LEN(F72)-LEN(SUBSTITUTE(F72,";",""))&lt;&gt;LEN(F71)-LEN(SUBSTITUTE(F71,";",""))),"FORMAT_;",IF(AND(E72="Sponsor country (if multiple countries)",LEN(F72)-LEN(SUBSTITUTE(F72,";",""))&lt;&gt;LEN(F$11)-LEN(SUBSTITUTE(F$11,";",""))),"FORMAT_;",IF(AND(E72="Sponsor country (if multiple countries)",ISBLANK(F72)=FALSE,LEN(F72)-LEN(SUBSTITUTE(F72,";",""))=0),"FORMAT_;",IF(AND(E72="Sponsor country (if multiple countries)",ISBLANK(F72)=TRUE,LEN(F$11)-LEN(SUBSTITUTE(F$11,";",""))&lt;&gt;0),"FORMAT_;",IF(AND(E72="Originator country  (if multiple countries)",LEN(F72)-LEN(SUBSTITUTE(F72,";",""))&lt;&gt;0,ISBLANK(F72)=FALSE,LEN(F72)-LEN(SUBSTITUTE(F72,";",""))&lt;&gt;LEN(F$8)-LEN(SUBSTITUTE(F$8,";",""))),"FORMAT_;",IF(AND(E72="Originator country  (if multiple countries)",ISBLANK(F72)=FALSE,LEN(F72)-LEN(SUBSTITUTE(F72,";",""))=0),"FORMAT_;",IF(AND(E72="Originator country  (if multiple countries)",ISBLANK(F72)=TRUE,LEN(F$8)-LEN(SUBSTITUTE(F$8,";",""))&lt;&gt;0),"FORMAT_;",IF(AND(E72="Original lender country (if multiple countries)",ISBLANK(F72)=FALSE,LEN(F72)-LEN(SUBSTITUTE(F72,";",""))&lt;&gt;0,LEN(F72)-LEN(SUBSTITUTE(F72,";",""))&lt;&gt;LEN(F$14)-LEN(SUBSTITUTE(F$14,";",""))),"FORMAT_;",IF(AND(E72="Original lender country (if multiple countries)",ISBLANK(F72)=TRUE,LEN(F$14)-LEN(SUBSTITUTE(F$14,";",""))&lt;&gt;0),"FORMAT_;",IF(AND(E72="Original lender country (if multiple countries)",ISBLANK(F72)=FALSE,LEN(F72)-LEN(SUBSTITUTE(F72,";",""))=0),"FORMAT_;",IF(OR(AND(E72="Designated Entity LEI",LEN(F72)&lt;&gt;20),AND(G72="{LEI}",LEN(F72)&lt;&gt;0,LEN(F72)&lt;20),AND(G72="{ISIN}",LEN(F72)&lt;&gt;0,LEN(F72)&lt;12),AND(LEN(F72)&lt;&gt;20,E72="Retaining entity LEI",ISBLANK(F72)=FALSE),AND(E72="Instrument ISIN",ISBLANK(F72)=FALSE,LEN(F72)&gt;0,LEN(F72)&lt;11),AND(D72="M",LEFT(G72,4)="{DAT",LEN(F72)&lt;&gt;10)),"FORMAT_LEN",IF(OR(AND(F72&lt;&gt;"",LEFT(G72,4)&lt;&gt;"{TEX",ISNUMBER(SUMPRODUCT(FIND(MID(F72,ROW(INDIRECT("1:"&amp;LEN(F72))),1),W72)))=FALSE),AND(F72&lt;&gt;"",LEFT(G72,4)&lt;&gt;"{TEX",ISERROR(SUMPRODUCT(SEARCH(MID(F72,ROW(INDIRECT("1:"&amp;LEN(TRIM(F72)))),1)," "&amp;W72&amp;CHAR(10)&amp;"""")))=TRUE)),"FORMAT_CHAR",IF(LEFT(G72,4)="{TEX","TEXT","UNK")))))))))))))))))))))))))</f>
        <v>TEXT</v>
      </c>
      <c r="V72" s="126" t="b" cm="1">
        <f t="array" aca="1" ref="V72" ca="1">IF(OR(LEN(F72)&gt;P72+1),FALSE,IF(LEFT(G72,5)="{TEXT",TRUE,IF(AND(ISBLANK(F72)=FALSE,G72="{DATE_TEXT-YYYY-MM-DD}",LEN(F72)&lt;&gt;10),FALSE,IF(AND(ISBLANK(F72)=FALSE,ISNUMBER(SUMPRODUCT(SEARCH(MID(F72,ROW(INDIRECT("1:"&amp;LEN(TRIM(F72)))),1)," "&amp;W72&amp;CHAR(10)&amp;"""")))=FALSE),FALSE,TRUE))))</f>
        <v>1</v>
      </c>
      <c r="W72" s="127" t="str">
        <f>IF(G72="{Applicable/N/A}","N/Aplicable",IF(E72="Designated Entity LEI","ABCDEFGHIJKLMNOPQRSTUVWXYZ0123456789",IF(OR(G72="{ISIN}",G72="{LEI}"),";ABCDEFGHIJKLMNOPQRSTUVWXYZ0123456789",IF(G72="{Master Trust/Other}","Master TuOhe",IF(E72="Securitisation type","Privateublc",IF(LEFT(G72,4)="{CA_",Val!B$21,IF(G72="{COUNTRY_EU_LIST}"," ;abcdefghijklmnopqrstuvwxyzABCDEFGHIJKLMNOPQRSTUVWXYZ0123456789",IF(OR(G72="{NOTIFICATION ID}",G72="{SECURITISATION ID}"),Val!B$15,IF(G72="{COUNTRY_EU}"," ;abcdefghijklmnopqrstuvwxyzABCDEFGHIJKLMNOPQRSTUVWXYZ",IF(G72="{Confirmed/Unconfirmed}","ConfirmedUnc",IF(G72="{Confirmed/Unconfirmed/N/A}","Confirmed/UncNA",IF(LEFT(G72,4)="{DAT","0123456789-",IF(LEFT(G72,4)="{Y/N","YN",IF(OR(LEFT(G72,4)="{N/A",LEFT(G72,4)="{LIS",LEFT(G72,4)="{No ",LEFT(G72,4)="{SEC",LEFT(G72,4)="{Mas"),Val!B$20,IF(LEFT(G72,4)="{TEX",Val!B$21,IF(LEFT(G72,4)="{ALP",Val!B$20,IF(LEFT(G72,4)="{COU",Val!B$20)))))))))))))))))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2" s="132"/>
      <c r="Y72" s="132"/>
      <c r="Z72" s="132"/>
      <c r="AA72" s="132"/>
      <c r="AB72" s="134"/>
      <c r="AC72" s="134"/>
      <c r="AD72" s="132"/>
      <c r="AE72" s="132"/>
      <c r="AF72" s="132"/>
      <c r="AG72" s="129" t="s">
        <v>838</v>
      </c>
      <c r="AH72" s="132"/>
      <c r="AI72" s="117"/>
      <c r="AJ72" s="132"/>
      <c r="AK72" s="75"/>
    </row>
    <row r="73" spans="1:37" s="2" customFormat="1" ht="86.4" x14ac:dyDescent="0.3">
      <c r="A73" s="15" t="s">
        <v>1221</v>
      </c>
      <c r="B73" s="16" t="s">
        <v>330</v>
      </c>
      <c r="C73" s="20" t="s">
        <v>306</v>
      </c>
      <c r="D73" s="21" t="s">
        <v>52</v>
      </c>
      <c r="E73" s="22" t="s">
        <v>307</v>
      </c>
      <c r="F73" s="45" t="s">
        <v>175</v>
      </c>
      <c r="G73" s="60" t="s">
        <v>190</v>
      </c>
      <c r="H73" s="153" t="s">
        <v>308</v>
      </c>
      <c r="I73" s="93" t="s">
        <v>1373</v>
      </c>
      <c r="J73" s="155" t="s">
        <v>309</v>
      </c>
      <c r="K73" s="143" t="s">
        <v>310</v>
      </c>
      <c r="L73" s="143" t="s">
        <v>289</v>
      </c>
      <c r="M73" s="143" t="s">
        <v>268</v>
      </c>
      <c r="N73" s="145" t="s">
        <v>269</v>
      </c>
      <c r="O73" s="126">
        <f t="shared" ca="1" si="5"/>
        <v>1</v>
      </c>
      <c r="P73" s="126">
        <v>12</v>
      </c>
      <c r="Q73" s="127" t="str">
        <f ca="1">IF(AND(E73="Last notification date",MONTH(TODAY())&gt;9,DAY(TODAY())&gt;9),YEAR(TODAY())&amp;"-"&amp;MONTH(TODAY())&amp;"-"&amp;DAY(TODAY()),IF(AND(E73="Last notification date",MONTH(TODAY())&lt;9,DAY(TODAY())&lt;10),YEAR(TODAY())&amp;"-0"&amp;MONTH(TODAY())&amp;"-0"&amp;DAY(TODAY()),IF(AND(E73="Last notification date",MONTH(TODAY())&gt;9,DAY(TODAY())&lt;10),YEAR(TODAY())&amp;"-"&amp;MONTH(TODAY())&amp;"-0"&amp;DAY(TODAY()),IF(AND(E73="Last notification date",MONTH(TODAY())&lt;10,DAY(TODAY())&gt;9),YEAR(TODAY())&amp;"-0"&amp;MONTH(TODAY())&amp;"-"&amp;DAY(TODAY()),IF(LEFT(G73,4)="{SEC","SEC ID",IF(LEFT(G73,4)="{DAT","DATE",IF(LEFT(G73,4)="{TEX",Val!B$21,IF(LEFT(G73,4)="{ALP",Val!B$20,IF(LEFT(G73,4)="{COU",Val!B$20,IF(OR(LEFT(G73,4)="{ISI",LEFT(G73,4)="{LEI"),Val!B$17,IF(OR(LEFT(G73,4)="{CA_",LEFT(G73,4)="{Mas",LEFT(G73,4)="{Y/N",LEFT(G73,4)="{No ",LEFT(G73,4)="{N/A",LEFT(G73,4)="{Con",LEFT(G73,4)="{LIS"),"LIST","")))))))))))</f>
        <v>LIST</v>
      </c>
      <c r="R73" s="126">
        <f t="shared" si="6"/>
        <v>9</v>
      </c>
      <c r="S73" s="128"/>
      <c r="T73" s="126" t="str">
        <f t="shared" si="7"/>
        <v>UNK</v>
      </c>
      <c r="U73" s="126" t="str" cm="1">
        <f t="array" aca="1" ref="U73" ca="1">IF(AND(E73="Payment exemption explanation",ISBLANK(F73)=FALSE,F$77="Confirmed"),"FORMAT",IF(AND(E73="Historical Default and Loss Performance Data location",F$3="Public",ISBLANK(F73)=TRUE),"FORMAT",IF(AND(E72="Subject to severe clawback",F72="Y",ISBLANK(F73)=TRUE),"FORMAT",IF(AND(E72="Subject to severe clawback",F72="N",ISBLANK(F73)=FALSE),"FORMAT",IF(AND(OR(E73="Credit granting criteria supervision comment",E73="Credit granting criteria compliance comment"),ISBLANK(F73)=FALSE,OR(AND(F$34="N",E468="Originator (or original lender) is not a Credit institution"),AND(F$37="N",E$37="Originator (or original lender) is not a Credit institution"))),"FORMAT_S17",IF(AND(C73="STSS60",E73="Location of Liability cash flow model",ISBLANK(F73)=TRUE,F$3="Public"),"FORMAT_S60",IF(AND(C73="STSS58",E73="Historical Default and Loss Performance Data location",ISBLANK(F73)=TRUE,F$3="Public"),"FORMAT_S37",IF(AND(E73="Sponsor LEI",ISBLANK(F73)=TRUE,ISBLANK(F$8)=TRUE),"FORMAT_LEI",IF(AND(E73="Originator LEI",ISBLANK(F73)=TRUE,ISBLANK(F$11)=TRUE),"FORMAT_LEI",IF(OR(T73="EMPTY",P73+1&lt;LEN(F73),AND(G72="{Confirmed/Unconfirmed/N/A}",S73="N/A",F72="N/A",F73&lt;&gt;"")),"FORMAT",IF(OR(AND(E73="Non-ABCP securitisation unique identifier",MID(F73,21,1)&lt;&gt;"N"),AND(E73="ABCP transaction unique identifier",MID(F73,21,1)&lt;&gt;"T"),AND(E73="ABCP programme unique identifier",MID(F73,21,1)&lt;&gt;"P")),"FORMAT_SEC_ID",IF(AND(E73="Underlying exposures classification",F73&lt;&gt;"residential mortgages",F73&lt;&gt;"commercial mortgages",F73&lt;&gt;"credit facilities provided to individuals for personal, family or household consumption purposes",F73&lt;&gt;"credit facilities, including loans and leases, provided to any type of enterprise or corporation",F73&lt;&gt;"auto loans/leases",F73&lt;&gt;"credit-card receivables",F73&lt;&gt;"trade receivables",F73&lt;&gt;"others"),"FORMAT_LIST",IF(AND(E73="Instrument code",LEN(F73)-LEN(SUBSTITUTE(F73,";",""))&lt;&gt;LEN(F72)-LEN(SUBSTITUTE(F72,";",""))),"FORMAT_;",IF(AND(E73="Sponsor country (if multiple countries)",LEN(F73)-LEN(SUBSTITUTE(F73,";",""))&lt;&gt;LEN(F$11)-LEN(SUBSTITUTE(F$11,";",""))),"FORMAT_;",IF(AND(E73="Sponsor country (if multiple countries)",ISBLANK(F73)=FALSE,LEN(F73)-LEN(SUBSTITUTE(F73,";",""))=0),"FORMAT_;",IF(AND(E73="Sponsor country (if multiple countries)",ISBLANK(F73)=TRUE,LEN(F$11)-LEN(SUBSTITUTE(F$11,";",""))&lt;&gt;0),"FORMAT_;",IF(AND(E73="Originator country  (if multiple countries)",LEN(F73)-LEN(SUBSTITUTE(F73,";",""))&lt;&gt;0,ISBLANK(F73)=FALSE,LEN(F73)-LEN(SUBSTITUTE(F73,";",""))&lt;&gt;LEN(F$8)-LEN(SUBSTITUTE(F$8,";",""))),"FORMAT_;",IF(AND(E73="Originator country  (if multiple countries)",ISBLANK(F73)=FALSE,LEN(F73)-LEN(SUBSTITUTE(F73,";",""))=0),"FORMAT_;",IF(AND(E73="Originator country  (if multiple countries)",ISBLANK(F73)=TRUE,LEN(F$8)-LEN(SUBSTITUTE(F$8,";",""))&lt;&gt;0),"FORMAT_;",IF(AND(E73="Original lender country (if multiple countries)",ISBLANK(F73)=FALSE,LEN(F73)-LEN(SUBSTITUTE(F73,";",""))&lt;&gt;0,LEN(F73)-LEN(SUBSTITUTE(F73,";",""))&lt;&gt;LEN(F$14)-LEN(SUBSTITUTE(F$14,";",""))),"FORMAT_;",IF(AND(E73="Original lender country (if multiple countries)",ISBLANK(F73)=TRUE,LEN(F$14)-LEN(SUBSTITUTE(F$14,";",""))&lt;&gt;0),"FORMAT_;",IF(AND(E73="Original lender country (if multiple countries)",ISBLANK(F73)=FALSE,LEN(F73)-LEN(SUBSTITUTE(F73,";",""))=0),"FORMAT_;",IF(OR(AND(E73="Designated Entity LEI",LEN(F73)&lt;&gt;20),AND(G73="{LEI}",LEN(F73)&lt;&gt;0,LEN(F73)&lt;20),AND(G73="{ISIN}",LEN(F73)&lt;&gt;0,LEN(F73)&lt;12),AND(LEN(F73)&lt;&gt;20,E73="Retaining entity LEI",ISBLANK(F73)=FALSE),AND(E73="Instrument ISIN",ISBLANK(F73)=FALSE,LEN(F73)&gt;0,LEN(F73)&lt;11),AND(D73="M",LEFT(G73,4)="{DAT",LEN(F73)&lt;&gt;10)),"FORMAT_LEN",IF(OR(AND(F73&lt;&gt;"",LEFT(G73,4)&lt;&gt;"{TEX",ISNUMBER(SUMPRODUCT(FIND(MID(F73,ROW(INDIRECT("1:"&amp;LEN(F73))),1),W73)))=FALSE),AND(F73&lt;&gt;"",LEFT(G73,4)&lt;&gt;"{TEX",ISERROR(SUMPRODUCT(SEARCH(MID(F73,ROW(INDIRECT("1:"&amp;LEN(TRIM(F73)))),1)," "&amp;W73&amp;CHAR(10)&amp;"""")))=TRUE)),"FORMAT_CHAR",IF(LEFT(G73,4)="{TEX","TEXT","UNK")))))))))))))))))))))))))</f>
        <v>UNK</v>
      </c>
      <c r="V73" s="126" t="b" cm="1">
        <f t="array" aca="1" ref="V73" ca="1">IF(OR(LEN(F73)&gt;P73+1),FALSE,IF(LEFT(G73,5)="{TEXT",TRUE,IF(AND(ISBLANK(F73)=FALSE,G73="{DATE_TEXT-YYYY-MM-DD}",LEN(F73)&lt;&gt;10),FALSE,IF(AND(ISBLANK(F73)=FALSE,ISNUMBER(SUMPRODUCT(SEARCH(MID(F73,ROW(INDIRECT("1:"&amp;LEN(TRIM(F73)))),1)," "&amp;W73&amp;CHAR(10)&amp;"""")))=FALSE),FALSE,TRUE))))</f>
        <v>1</v>
      </c>
      <c r="W73" s="127" t="str">
        <f>IF(G73="{Applicable/N/A}","N/Aplicable",IF(E73="Designated Entity LEI","ABCDEFGHIJKLMNOPQRSTUVWXYZ0123456789",IF(OR(G73="{ISIN}",G73="{LEI}"),";ABCDEFGHIJKLMNOPQRSTUVWXYZ0123456789",IF(G73="{Master Trust/Other}","Master TuOhe",IF(E73="Securitisation type","Privateublc",IF(LEFT(G73,4)="{CA_",Val!B$21,IF(G73="{COUNTRY_EU_LIST}"," ;abcdefghijklmnopqrstuvwxyzABCDEFGHIJKLMNOPQRSTUVWXYZ0123456789",IF(OR(G73="{NOTIFICATION ID}",G73="{SECURITISATION ID}"),Val!B$15,IF(G73="{COUNTRY_EU}"," ;abcdefghijklmnopqrstuvwxyzABCDEFGHIJKLMNOPQRSTUVWXYZ",IF(G73="{Confirmed/Unconfirmed}","ConfirmedUnc",IF(G73="{Confirmed/Unconfirmed/N/A}","Confirmed/UncNA",IF(LEFT(G73,4)="{DAT","0123456789-",IF(LEFT(G73,4)="{Y/N","YN",IF(OR(LEFT(G73,4)="{N/A",LEFT(G73,4)="{LIS",LEFT(G73,4)="{No ",LEFT(G73,4)="{SEC",LEFT(G73,4)="{Mas"),Val!B$20,IF(LEFT(G73,4)="{TEX",Val!B$21,IF(LEFT(G73,4)="{ALP",Val!B$20,IF(LEFT(G73,4)="{COU",Val!B$20)))))))))))))))))</f>
        <v>ConfirmedUnc</v>
      </c>
      <c r="X73" s="132"/>
      <c r="Y73" s="132"/>
      <c r="Z73" s="132"/>
      <c r="AA73" s="132"/>
      <c r="AB73" s="134"/>
      <c r="AC73" s="134"/>
      <c r="AD73" s="132"/>
      <c r="AE73" s="132"/>
      <c r="AF73" s="132"/>
      <c r="AG73" s="129" t="s">
        <v>1003</v>
      </c>
      <c r="AH73" s="132"/>
      <c r="AI73" s="117"/>
      <c r="AJ73" s="132"/>
      <c r="AK73" s="75"/>
    </row>
    <row r="74" spans="1:37" s="2" customFormat="1" ht="273.60000000000002" x14ac:dyDescent="0.3">
      <c r="A74" s="15" t="s">
        <v>1222</v>
      </c>
      <c r="B74" s="16" t="s">
        <v>332</v>
      </c>
      <c r="C74" s="20" t="s">
        <v>306</v>
      </c>
      <c r="D74" s="21" t="s">
        <v>52</v>
      </c>
      <c r="E74" s="22" t="s">
        <v>312</v>
      </c>
      <c r="F74" s="136" t="s">
        <v>1474</v>
      </c>
      <c r="G74" s="60" t="s">
        <v>272</v>
      </c>
      <c r="H74" s="154"/>
      <c r="I74" s="88" t="s">
        <v>1338</v>
      </c>
      <c r="J74" s="159" t="s">
        <v>309</v>
      </c>
      <c r="K74" s="144" t="s">
        <v>310</v>
      </c>
      <c r="L74" s="144" t="s">
        <v>289</v>
      </c>
      <c r="M74" s="144" t="s">
        <v>268</v>
      </c>
      <c r="N74" s="146" t="s">
        <v>269</v>
      </c>
      <c r="O74" s="126">
        <f t="shared" ca="1" si="5"/>
        <v>1</v>
      </c>
      <c r="P74" s="126">
        <v>32767</v>
      </c>
      <c r="Q74" s="127" t="str">
        <f ca="1">IF(AND(E74="Last notification date",MONTH(TODAY())&gt;9,DAY(TODAY())&gt;9),YEAR(TODAY())&amp;"-"&amp;MONTH(TODAY())&amp;"-"&amp;DAY(TODAY()),IF(AND(E74="Last notification date",MONTH(TODAY())&lt;9,DAY(TODAY())&lt;10),YEAR(TODAY())&amp;"-0"&amp;MONTH(TODAY())&amp;"-0"&amp;DAY(TODAY()),IF(AND(E74="Last notification date",MONTH(TODAY())&gt;9,DAY(TODAY())&lt;10),YEAR(TODAY())&amp;"-"&amp;MONTH(TODAY())&amp;"-0"&amp;DAY(TODAY()),IF(AND(E74="Last notification date",MONTH(TODAY())&lt;10,DAY(TODAY())&gt;9),YEAR(TODAY())&amp;"-0"&amp;MONTH(TODAY())&amp;"-"&amp;DAY(TODAY()),IF(LEFT(G74,4)="{SEC","SEC ID",IF(LEFT(G74,4)="{DAT","DATE",IF(LEFT(G74,4)="{TEX",Val!B$21,IF(LEFT(G74,4)="{ALP",Val!B$20,IF(LEFT(G74,4)="{COU",Val!B$20,IF(OR(LEFT(G74,4)="{ISI",LEFT(G74,4)="{LEI"),Val!B$17,IF(OR(LEFT(G74,4)="{CA_",LEFT(G74,4)="{Mas",LEFT(G74,4)="{Y/N",LEFT(G74,4)="{No ",LEFT(G74,4)="{N/A",LEFT(G74,4)="{Con",LEFT(G74,4)="{LIS"),"LIST","")))))))))))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4" s="126">
        <f t="shared" si="6"/>
        <v>768</v>
      </c>
      <c r="S74" s="128"/>
      <c r="T74" s="126" t="str">
        <f t="shared" si="7"/>
        <v>UNK</v>
      </c>
      <c r="U74" s="126" t="str" cm="1">
        <f t="array" aca="1" ref="U74" ca="1">IF(AND(E74="Payment exemption explanation",ISBLANK(F74)=FALSE,F$77="Confirmed"),"FORMAT",IF(AND(E74="Historical Default and Loss Performance Data location",F$3="Public",ISBLANK(F74)=TRUE),"FORMAT",IF(AND(E73="Subject to severe clawback",F73="Y",ISBLANK(F74)=TRUE),"FORMAT",IF(AND(E73="Subject to severe clawback",F73="N",ISBLANK(F74)=FALSE),"FORMAT",IF(AND(OR(E74="Credit granting criteria supervision comment",E74="Credit granting criteria compliance comment"),ISBLANK(F74)=FALSE,OR(AND(F$34="N",E469="Originator (or original lender) is not a Credit institution"),AND(F$37="N",E$37="Originator (or original lender) is not a Credit institution"))),"FORMAT_S17",IF(AND(C74="STSS60",E74="Location of Liability cash flow model",ISBLANK(F74)=TRUE,F$3="Public"),"FORMAT_S60",IF(AND(C74="STSS58",E74="Historical Default and Loss Performance Data location",ISBLANK(F74)=TRUE,F$3="Public"),"FORMAT_S37",IF(AND(E74="Sponsor LEI",ISBLANK(F74)=TRUE,ISBLANK(F$8)=TRUE),"FORMAT_LEI",IF(AND(E74="Originator LEI",ISBLANK(F74)=TRUE,ISBLANK(F$11)=TRUE),"FORMAT_LEI",IF(OR(T74="EMPTY",P74+1&lt;LEN(F74),AND(G73="{Confirmed/Unconfirmed/N/A}",S74="N/A",F73="N/A",F74&lt;&gt;"")),"FORMAT",IF(OR(AND(E74="Non-ABCP securitisation unique identifier",MID(F74,21,1)&lt;&gt;"N"),AND(E74="ABCP transaction unique identifier",MID(F74,21,1)&lt;&gt;"T"),AND(E74="ABCP programme unique identifier",MID(F74,21,1)&lt;&gt;"P")),"FORMAT_SEC_ID",IF(AND(E74="Underlying exposures classification",F74&lt;&gt;"residential mortgages",F74&lt;&gt;"commercial mortgages",F74&lt;&gt;"credit facilities provided to individuals for personal, family or household consumption purposes",F74&lt;&gt;"credit facilities, including loans and leases, provided to any type of enterprise or corporation",F74&lt;&gt;"auto loans/leases",F74&lt;&gt;"credit-card receivables",F74&lt;&gt;"trade receivables",F74&lt;&gt;"others"),"FORMAT_LIST",IF(AND(E74="Instrument code",LEN(F74)-LEN(SUBSTITUTE(F74,";",""))&lt;&gt;LEN(F73)-LEN(SUBSTITUTE(F73,";",""))),"FORMAT_;",IF(AND(E74="Sponsor country (if multiple countries)",LEN(F74)-LEN(SUBSTITUTE(F74,";",""))&lt;&gt;LEN(F$11)-LEN(SUBSTITUTE(F$11,";",""))),"FORMAT_;",IF(AND(E74="Sponsor country (if multiple countries)",ISBLANK(F74)=FALSE,LEN(F74)-LEN(SUBSTITUTE(F74,";",""))=0),"FORMAT_;",IF(AND(E74="Sponsor country (if multiple countries)",ISBLANK(F74)=TRUE,LEN(F$11)-LEN(SUBSTITUTE(F$11,";",""))&lt;&gt;0),"FORMAT_;",IF(AND(E74="Originator country  (if multiple countries)",LEN(F74)-LEN(SUBSTITUTE(F74,";",""))&lt;&gt;0,ISBLANK(F74)=FALSE,LEN(F74)-LEN(SUBSTITUTE(F74,";",""))&lt;&gt;LEN(F$8)-LEN(SUBSTITUTE(F$8,";",""))),"FORMAT_;",IF(AND(E74="Originator country  (if multiple countries)",ISBLANK(F74)=FALSE,LEN(F74)-LEN(SUBSTITUTE(F74,";",""))=0),"FORMAT_;",IF(AND(E74="Originator country  (if multiple countries)",ISBLANK(F74)=TRUE,LEN(F$8)-LEN(SUBSTITUTE(F$8,";",""))&lt;&gt;0),"FORMAT_;",IF(AND(E74="Original lender country (if multiple countries)",ISBLANK(F74)=FALSE,LEN(F74)-LEN(SUBSTITUTE(F74,";",""))&lt;&gt;0,LEN(F74)-LEN(SUBSTITUTE(F74,";",""))&lt;&gt;LEN(F$14)-LEN(SUBSTITUTE(F$14,";",""))),"FORMAT_;",IF(AND(E74="Original lender country (if multiple countries)",ISBLANK(F74)=TRUE,LEN(F$14)-LEN(SUBSTITUTE(F$14,";",""))&lt;&gt;0),"FORMAT_;",IF(AND(E74="Original lender country (if multiple countries)",ISBLANK(F74)=FALSE,LEN(F74)-LEN(SUBSTITUTE(F74,";",""))=0),"FORMAT_;",IF(OR(AND(E74="Designated Entity LEI",LEN(F74)&lt;&gt;20),AND(G74="{LEI}",LEN(F74)&lt;&gt;0,LEN(F74)&lt;20),AND(G74="{ISIN}",LEN(F74)&lt;&gt;0,LEN(F74)&lt;12),AND(LEN(F74)&lt;&gt;20,E74="Retaining entity LEI",ISBLANK(F74)=FALSE),AND(E74="Instrument ISIN",ISBLANK(F74)=FALSE,LEN(F74)&gt;0,LEN(F74)&lt;11),AND(D74="M",LEFT(G74,4)="{DAT",LEN(F74)&lt;&gt;10)),"FORMAT_LEN",IF(OR(AND(F74&lt;&gt;"",LEFT(G74,4)&lt;&gt;"{TEX",ISNUMBER(SUMPRODUCT(FIND(MID(F74,ROW(INDIRECT("1:"&amp;LEN(F74))),1),W74)))=FALSE),AND(F74&lt;&gt;"",LEFT(G74,4)&lt;&gt;"{TEX",ISERROR(SUMPRODUCT(SEARCH(MID(F74,ROW(INDIRECT("1:"&amp;LEN(TRIM(F74)))),1)," "&amp;W74&amp;CHAR(10)&amp;"""")))=TRUE)),"FORMAT_CHAR",IF(LEFT(G74,4)="{TEX","TEXT","UNK")))))))))))))))))))))))))</f>
        <v>TEXT</v>
      </c>
      <c r="V74" s="126" t="b" cm="1">
        <f t="array" aca="1" ref="V74" ca="1">IF(OR(LEN(F74)&gt;P74+1),FALSE,IF(LEFT(G74,5)="{TEXT",TRUE,IF(AND(ISBLANK(F74)=FALSE,G74="{DATE_TEXT-YYYY-MM-DD}",LEN(F74)&lt;&gt;10),FALSE,IF(AND(ISBLANK(F74)=FALSE,ISNUMBER(SUMPRODUCT(SEARCH(MID(F74,ROW(INDIRECT("1:"&amp;LEN(TRIM(F74)))),1)," "&amp;W74&amp;CHAR(10)&amp;"""")))=FALSE),FALSE,TRUE))))</f>
        <v>1</v>
      </c>
      <c r="W74" s="127" t="str">
        <f>IF(G74="{Applicable/N/A}","N/Aplicable",IF(E74="Designated Entity LEI","ABCDEFGHIJKLMNOPQRSTUVWXYZ0123456789",IF(OR(G74="{ISIN}",G74="{LEI}"),";ABCDEFGHIJKLMNOPQRSTUVWXYZ0123456789",IF(G74="{Master Trust/Other}","Master TuOhe",IF(E74="Securitisation type","Privateublc",IF(LEFT(G74,4)="{CA_",Val!B$21,IF(G74="{COUNTRY_EU_LIST}"," ;abcdefghijklmnopqrstuvwxyzABCDEFGHIJKLMNOPQRSTUVWXYZ0123456789",IF(OR(G74="{NOTIFICATION ID}",G74="{SECURITISATION ID}"),Val!B$15,IF(G74="{COUNTRY_EU}"," ;abcdefghijklmnopqrstuvwxyzABCDEFGHIJKLMNOPQRSTUVWXYZ",IF(G74="{Confirmed/Unconfirmed}","ConfirmedUnc",IF(G74="{Confirmed/Unconfirmed/N/A}","Confirmed/UncNA",IF(LEFT(G74,4)="{DAT","0123456789-",IF(LEFT(G74,4)="{Y/N","YN",IF(OR(LEFT(G74,4)="{N/A",LEFT(G74,4)="{LIS",LEFT(G74,4)="{No ",LEFT(G74,4)="{SEC",LEFT(G74,4)="{Mas"),Val!B$20,IF(LEFT(G74,4)="{TEX",Val!B$21,IF(LEFT(G74,4)="{ALP",Val!B$20,IF(LEFT(G74,4)="{COU",Val!B$20)))))))))))))))))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4" s="132"/>
      <c r="Y74" s="132"/>
      <c r="Z74" s="132"/>
      <c r="AA74" s="132"/>
      <c r="AB74" s="134"/>
      <c r="AC74" s="134"/>
      <c r="AD74" s="132"/>
      <c r="AE74" s="132"/>
      <c r="AF74" s="132"/>
      <c r="AG74" s="129" t="s">
        <v>848</v>
      </c>
      <c r="AH74" s="132"/>
      <c r="AI74" s="117"/>
      <c r="AJ74" s="132"/>
      <c r="AK74" s="75"/>
    </row>
    <row r="75" spans="1:37" s="2" customFormat="1" ht="86.4" x14ac:dyDescent="0.3">
      <c r="A75" s="15" t="s">
        <v>1223</v>
      </c>
      <c r="B75" s="16" t="s">
        <v>335</v>
      </c>
      <c r="C75" s="20" t="s">
        <v>314</v>
      </c>
      <c r="D75" s="21" t="s">
        <v>52</v>
      </c>
      <c r="E75" s="22" t="s">
        <v>315</v>
      </c>
      <c r="F75" s="45" t="s">
        <v>175</v>
      </c>
      <c r="G75" s="60" t="s">
        <v>190</v>
      </c>
      <c r="H75" s="153" t="s">
        <v>316</v>
      </c>
      <c r="I75" s="93" t="s">
        <v>1373</v>
      </c>
      <c r="J75" s="155" t="s">
        <v>317</v>
      </c>
      <c r="K75" s="143" t="s">
        <v>318</v>
      </c>
      <c r="L75" s="143" t="s">
        <v>319</v>
      </c>
      <c r="M75" s="143" t="s">
        <v>268</v>
      </c>
      <c r="N75" s="145" t="s">
        <v>247</v>
      </c>
      <c r="O75" s="126">
        <f t="shared" ca="1" si="5"/>
        <v>1</v>
      </c>
      <c r="P75" s="126">
        <v>12</v>
      </c>
      <c r="Q75" s="127" t="str">
        <f ca="1">IF(AND(E75="Last notification date",MONTH(TODAY())&gt;9,DAY(TODAY())&gt;9),YEAR(TODAY())&amp;"-"&amp;MONTH(TODAY())&amp;"-"&amp;DAY(TODAY()),IF(AND(E75="Last notification date",MONTH(TODAY())&lt;9,DAY(TODAY())&lt;10),YEAR(TODAY())&amp;"-0"&amp;MONTH(TODAY())&amp;"-0"&amp;DAY(TODAY()),IF(AND(E75="Last notification date",MONTH(TODAY())&gt;9,DAY(TODAY())&lt;10),YEAR(TODAY())&amp;"-"&amp;MONTH(TODAY())&amp;"-0"&amp;DAY(TODAY()),IF(AND(E75="Last notification date",MONTH(TODAY())&lt;10,DAY(TODAY())&gt;9),YEAR(TODAY())&amp;"-0"&amp;MONTH(TODAY())&amp;"-"&amp;DAY(TODAY()),IF(LEFT(G75,4)="{SEC","SEC ID",IF(LEFT(G75,4)="{DAT","DATE",IF(LEFT(G75,4)="{TEX",Val!B$21,IF(LEFT(G75,4)="{ALP",Val!B$20,IF(LEFT(G75,4)="{COU",Val!B$20,IF(OR(LEFT(G75,4)="{ISI",LEFT(G75,4)="{LEI"),Val!B$17,IF(OR(LEFT(G75,4)="{CA_",LEFT(G75,4)="{Mas",LEFT(G75,4)="{Y/N",LEFT(G75,4)="{No ",LEFT(G75,4)="{N/A",LEFT(G75,4)="{Con",LEFT(G75,4)="{LIS"),"LIST","")))))))))))</f>
        <v>LIST</v>
      </c>
      <c r="R75" s="126">
        <f t="shared" si="6"/>
        <v>9</v>
      </c>
      <c r="S75" s="128"/>
      <c r="T75" s="126" t="str">
        <f t="shared" si="7"/>
        <v>UNK</v>
      </c>
      <c r="U75" s="126" t="str" cm="1">
        <f t="array" aca="1" ref="U75" ca="1">IF(AND(E75="Payment exemption explanation",ISBLANK(F75)=FALSE,F$77="Confirmed"),"FORMAT",IF(AND(E75="Historical Default and Loss Performance Data location",F$3="Public",ISBLANK(F75)=TRUE),"FORMAT",IF(AND(E74="Subject to severe clawback",F74="Y",ISBLANK(F75)=TRUE),"FORMAT",IF(AND(E74="Subject to severe clawback",F74="N",ISBLANK(F75)=FALSE),"FORMAT",IF(AND(OR(E75="Credit granting criteria supervision comment",E75="Credit granting criteria compliance comment"),ISBLANK(F75)=FALSE,OR(AND(F$34="N",E470="Originator (or original lender) is not a Credit institution"),AND(F$37="N",E$37="Originator (or original lender) is not a Credit institution"))),"FORMAT_S17",IF(AND(C75="STSS60",E75="Location of Liability cash flow model",ISBLANK(F75)=TRUE,F$3="Public"),"FORMAT_S60",IF(AND(C75="STSS58",E75="Historical Default and Loss Performance Data location",ISBLANK(F75)=TRUE,F$3="Public"),"FORMAT_S37",IF(AND(E75="Sponsor LEI",ISBLANK(F75)=TRUE,ISBLANK(F$8)=TRUE),"FORMAT_LEI",IF(AND(E75="Originator LEI",ISBLANK(F75)=TRUE,ISBLANK(F$11)=TRUE),"FORMAT_LEI",IF(OR(T75="EMPTY",P75+1&lt;LEN(F75),AND(G74="{Confirmed/Unconfirmed/N/A}",S75="N/A",F74="N/A",F75&lt;&gt;"")),"FORMAT",IF(OR(AND(E75="Non-ABCP securitisation unique identifier",MID(F75,21,1)&lt;&gt;"N"),AND(E75="ABCP transaction unique identifier",MID(F75,21,1)&lt;&gt;"T"),AND(E75="ABCP programme unique identifier",MID(F75,21,1)&lt;&gt;"P")),"FORMAT_SEC_ID",IF(AND(E75="Underlying exposures classification",F75&lt;&gt;"residential mortgages",F75&lt;&gt;"commercial mortgages",F75&lt;&gt;"credit facilities provided to individuals for personal, family or household consumption purposes",F75&lt;&gt;"credit facilities, including loans and leases, provided to any type of enterprise or corporation",F75&lt;&gt;"auto loans/leases",F75&lt;&gt;"credit-card receivables",F75&lt;&gt;"trade receivables",F75&lt;&gt;"others"),"FORMAT_LIST",IF(AND(E75="Instrument code",LEN(F75)-LEN(SUBSTITUTE(F75,";",""))&lt;&gt;LEN(F74)-LEN(SUBSTITUTE(F74,";",""))),"FORMAT_;",IF(AND(E75="Sponsor country (if multiple countries)",LEN(F75)-LEN(SUBSTITUTE(F75,";",""))&lt;&gt;LEN(F$11)-LEN(SUBSTITUTE(F$11,";",""))),"FORMAT_;",IF(AND(E75="Sponsor country (if multiple countries)",ISBLANK(F75)=FALSE,LEN(F75)-LEN(SUBSTITUTE(F75,";",""))=0),"FORMAT_;",IF(AND(E75="Sponsor country (if multiple countries)",ISBLANK(F75)=TRUE,LEN(F$11)-LEN(SUBSTITUTE(F$11,";",""))&lt;&gt;0),"FORMAT_;",IF(AND(E75="Originator country  (if multiple countries)",LEN(F75)-LEN(SUBSTITUTE(F75,";",""))&lt;&gt;0,ISBLANK(F75)=FALSE,LEN(F75)-LEN(SUBSTITUTE(F75,";",""))&lt;&gt;LEN(F$8)-LEN(SUBSTITUTE(F$8,";",""))),"FORMAT_;",IF(AND(E75="Originator country  (if multiple countries)",ISBLANK(F75)=FALSE,LEN(F75)-LEN(SUBSTITUTE(F75,";",""))=0),"FORMAT_;",IF(AND(E75="Originator country  (if multiple countries)",ISBLANK(F75)=TRUE,LEN(F$8)-LEN(SUBSTITUTE(F$8,";",""))&lt;&gt;0),"FORMAT_;",IF(AND(E75="Original lender country (if multiple countries)",ISBLANK(F75)=FALSE,LEN(F75)-LEN(SUBSTITUTE(F75,";",""))&lt;&gt;0,LEN(F75)-LEN(SUBSTITUTE(F75,";",""))&lt;&gt;LEN(F$14)-LEN(SUBSTITUTE(F$14,";",""))),"FORMAT_;",IF(AND(E75="Original lender country (if multiple countries)",ISBLANK(F75)=TRUE,LEN(F$14)-LEN(SUBSTITUTE(F$14,";",""))&lt;&gt;0),"FORMAT_;",IF(AND(E75="Original lender country (if multiple countries)",ISBLANK(F75)=FALSE,LEN(F75)-LEN(SUBSTITUTE(F75,";",""))=0),"FORMAT_;",IF(OR(AND(E75="Designated Entity LEI",LEN(F75)&lt;&gt;20),AND(G75="{LEI}",LEN(F75)&lt;&gt;0,LEN(F75)&lt;20),AND(G75="{ISIN}",LEN(F75)&lt;&gt;0,LEN(F75)&lt;12),AND(LEN(F75)&lt;&gt;20,E75="Retaining entity LEI",ISBLANK(F75)=FALSE),AND(E75="Instrument ISIN",ISBLANK(F75)=FALSE,LEN(F75)&gt;0,LEN(F75)&lt;11),AND(D75="M",LEFT(G75,4)="{DAT",LEN(F75)&lt;&gt;10)),"FORMAT_LEN",IF(OR(AND(F75&lt;&gt;"",LEFT(G75,4)&lt;&gt;"{TEX",ISNUMBER(SUMPRODUCT(FIND(MID(F75,ROW(INDIRECT("1:"&amp;LEN(F75))),1),W75)))=FALSE),AND(F75&lt;&gt;"",LEFT(G75,4)&lt;&gt;"{TEX",ISERROR(SUMPRODUCT(SEARCH(MID(F75,ROW(INDIRECT("1:"&amp;LEN(TRIM(F75)))),1)," "&amp;W75&amp;CHAR(10)&amp;"""")))=TRUE)),"FORMAT_CHAR",IF(LEFT(G75,4)="{TEX","TEXT","UNK")))))))))))))))))))))))))</f>
        <v>UNK</v>
      </c>
      <c r="V75" s="126" t="b" cm="1">
        <f t="array" aca="1" ref="V75" ca="1">IF(OR(LEN(F75)&gt;P75+1),FALSE,IF(LEFT(G75,5)="{TEXT",TRUE,IF(AND(ISBLANK(F75)=FALSE,G75="{DATE_TEXT-YYYY-MM-DD}",LEN(F75)&lt;&gt;10),FALSE,IF(AND(ISBLANK(F75)=FALSE,ISNUMBER(SUMPRODUCT(SEARCH(MID(F75,ROW(INDIRECT("1:"&amp;LEN(TRIM(F75)))),1)," "&amp;W75&amp;CHAR(10)&amp;"""")))=FALSE),FALSE,TRUE))))</f>
        <v>1</v>
      </c>
      <c r="W75" s="127" t="str">
        <f>IF(G75="{Applicable/N/A}","N/Aplicable",IF(E75="Designated Entity LEI","ABCDEFGHIJKLMNOPQRSTUVWXYZ0123456789",IF(OR(G75="{ISIN}",G75="{LEI}"),";ABCDEFGHIJKLMNOPQRSTUVWXYZ0123456789",IF(G75="{Master Trust/Other}","Master TuOhe",IF(E75="Securitisation type","Privateublc",IF(LEFT(G75,4)="{CA_",Val!B$21,IF(G75="{COUNTRY_EU_LIST}"," ;abcdefghijklmnopqrstuvwxyzABCDEFGHIJKLMNOPQRSTUVWXYZ0123456789",IF(OR(G75="{NOTIFICATION ID}",G75="{SECURITISATION ID}"),Val!B$15,IF(G75="{COUNTRY_EU}"," ;abcdefghijklmnopqrstuvwxyzABCDEFGHIJKLMNOPQRSTUVWXYZ",IF(G75="{Confirmed/Unconfirmed}","ConfirmedUnc",IF(G75="{Confirmed/Unconfirmed/N/A}","Confirmed/UncNA",IF(LEFT(G75,4)="{DAT","0123456789-",IF(LEFT(G75,4)="{Y/N","YN",IF(OR(LEFT(G75,4)="{N/A",LEFT(G75,4)="{LIS",LEFT(G75,4)="{No ",LEFT(G75,4)="{SEC",LEFT(G75,4)="{Mas"),Val!B$20,IF(LEFT(G75,4)="{TEX",Val!B$21,IF(LEFT(G75,4)="{ALP",Val!B$20,IF(LEFT(G75,4)="{COU",Val!B$20)))))))))))))))))</f>
        <v>ConfirmedUnc</v>
      </c>
      <c r="X75" s="132"/>
      <c r="Y75" s="132"/>
      <c r="Z75" s="132"/>
      <c r="AA75" s="132"/>
      <c r="AB75" s="134"/>
      <c r="AC75" s="134"/>
      <c r="AD75" s="132"/>
      <c r="AE75" s="132"/>
      <c r="AF75" s="132"/>
      <c r="AG75" s="129" t="s">
        <v>852</v>
      </c>
      <c r="AH75" s="132"/>
      <c r="AI75" s="117"/>
      <c r="AJ75" s="132"/>
      <c r="AK75" s="75"/>
    </row>
    <row r="76" spans="1:37" s="2" customFormat="1" ht="409.6" x14ac:dyDescent="0.3">
      <c r="A76" s="15" t="s">
        <v>1224</v>
      </c>
      <c r="B76" s="16" t="s">
        <v>337</v>
      </c>
      <c r="C76" s="20" t="s">
        <v>314</v>
      </c>
      <c r="D76" s="21" t="s">
        <v>52</v>
      </c>
      <c r="E76" s="22" t="s">
        <v>321</v>
      </c>
      <c r="F76" s="136" t="s">
        <v>1481</v>
      </c>
      <c r="G76" s="60" t="s">
        <v>272</v>
      </c>
      <c r="H76" s="154"/>
      <c r="I76" s="88" t="s">
        <v>1338</v>
      </c>
      <c r="J76" s="159" t="s">
        <v>317</v>
      </c>
      <c r="K76" s="144" t="s">
        <v>318</v>
      </c>
      <c r="L76" s="144" t="s">
        <v>319</v>
      </c>
      <c r="M76" s="144" t="s">
        <v>268</v>
      </c>
      <c r="N76" s="146" t="s">
        <v>247</v>
      </c>
      <c r="O76" s="126">
        <f t="shared" ca="1" si="5"/>
        <v>1</v>
      </c>
      <c r="P76" s="126">
        <v>32767</v>
      </c>
      <c r="Q76" s="127" t="str">
        <f ca="1">IF(AND(E76="Last notification date",MONTH(TODAY())&gt;9,DAY(TODAY())&gt;9),YEAR(TODAY())&amp;"-"&amp;MONTH(TODAY())&amp;"-"&amp;DAY(TODAY()),IF(AND(E76="Last notification date",MONTH(TODAY())&lt;9,DAY(TODAY())&lt;10),YEAR(TODAY())&amp;"-0"&amp;MONTH(TODAY())&amp;"-0"&amp;DAY(TODAY()),IF(AND(E76="Last notification date",MONTH(TODAY())&gt;9,DAY(TODAY())&lt;10),YEAR(TODAY())&amp;"-"&amp;MONTH(TODAY())&amp;"-0"&amp;DAY(TODAY()),IF(AND(E76="Last notification date",MONTH(TODAY())&lt;10,DAY(TODAY())&gt;9),YEAR(TODAY())&amp;"-0"&amp;MONTH(TODAY())&amp;"-"&amp;DAY(TODAY()),IF(LEFT(G76,4)="{SEC","SEC ID",IF(LEFT(G76,4)="{DAT","DATE",IF(LEFT(G76,4)="{TEX",Val!B$21,IF(LEFT(G76,4)="{ALP",Val!B$20,IF(LEFT(G76,4)="{COU",Val!B$20,IF(OR(LEFT(G76,4)="{ISI",LEFT(G76,4)="{LEI"),Val!B$17,IF(OR(LEFT(G76,4)="{CA_",LEFT(G76,4)="{Mas",LEFT(G76,4)="{Y/N",LEFT(G76,4)="{No ",LEFT(G76,4)="{N/A",LEFT(G76,4)="{Con",LEFT(G76,4)="{LIS"),"LIST","")))))))))))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6" s="126">
        <f t="shared" si="6"/>
        <v>1705</v>
      </c>
      <c r="S76" s="128"/>
      <c r="T76" s="126" t="str">
        <f t="shared" si="7"/>
        <v>UNK</v>
      </c>
      <c r="U76" s="126" t="str" cm="1">
        <f t="array" aca="1" ref="U76" ca="1">IF(AND(E76="Payment exemption explanation",ISBLANK(F76)=FALSE,F$77="Confirmed"),"FORMAT",IF(AND(E76="Historical Default and Loss Performance Data location",F$3="Public",ISBLANK(F76)=TRUE),"FORMAT",IF(AND(E75="Subject to severe clawback",F75="Y",ISBLANK(F76)=TRUE),"FORMAT",IF(AND(E75="Subject to severe clawback",F75="N",ISBLANK(F76)=FALSE),"FORMAT",IF(AND(OR(E76="Credit granting criteria supervision comment",E76="Credit granting criteria compliance comment"),ISBLANK(F76)=FALSE,OR(AND(F$34="N",E471="Originator (or original lender) is not a Credit institution"),AND(F$37="N",E$37="Originator (or original lender) is not a Credit institution"))),"FORMAT_S17",IF(AND(C76="STSS60",E76="Location of Liability cash flow model",ISBLANK(F76)=TRUE,F$3="Public"),"FORMAT_S60",IF(AND(C76="STSS58",E76="Historical Default and Loss Performance Data location",ISBLANK(F76)=TRUE,F$3="Public"),"FORMAT_S37",IF(AND(E76="Sponsor LEI",ISBLANK(F76)=TRUE,ISBLANK(F$8)=TRUE),"FORMAT_LEI",IF(AND(E76="Originator LEI",ISBLANK(F76)=TRUE,ISBLANK(F$11)=TRUE),"FORMAT_LEI",IF(OR(T76="EMPTY",P76+1&lt;LEN(F76),AND(G75="{Confirmed/Unconfirmed/N/A}",S76="N/A",F75="N/A",F76&lt;&gt;"")),"FORMAT",IF(OR(AND(E76="Non-ABCP securitisation unique identifier",MID(F76,21,1)&lt;&gt;"N"),AND(E76="ABCP transaction unique identifier",MID(F76,21,1)&lt;&gt;"T"),AND(E76="ABCP programme unique identifier",MID(F76,21,1)&lt;&gt;"P")),"FORMAT_SEC_ID",IF(AND(E76="Underlying exposures classification",F76&lt;&gt;"residential mortgages",F76&lt;&gt;"commercial mortgages",F76&lt;&gt;"credit facilities provided to individuals for personal, family or household consumption purposes",F76&lt;&gt;"credit facilities, including loans and leases, provided to any type of enterprise or corporation",F76&lt;&gt;"auto loans/leases",F76&lt;&gt;"credit-card receivables",F76&lt;&gt;"trade receivables",F76&lt;&gt;"others"),"FORMAT_LIST",IF(AND(E76="Instrument code",LEN(F76)-LEN(SUBSTITUTE(F76,";",""))&lt;&gt;LEN(F75)-LEN(SUBSTITUTE(F75,";",""))),"FORMAT_;",IF(AND(E76="Sponsor country (if multiple countries)",LEN(F76)-LEN(SUBSTITUTE(F76,";",""))&lt;&gt;LEN(F$11)-LEN(SUBSTITUTE(F$11,";",""))),"FORMAT_;",IF(AND(E76="Sponsor country (if multiple countries)",ISBLANK(F76)=FALSE,LEN(F76)-LEN(SUBSTITUTE(F76,";",""))=0),"FORMAT_;",IF(AND(E76="Sponsor country (if multiple countries)",ISBLANK(F76)=TRUE,LEN(F$11)-LEN(SUBSTITUTE(F$11,";",""))&lt;&gt;0),"FORMAT_;",IF(AND(E76="Originator country  (if multiple countries)",LEN(F76)-LEN(SUBSTITUTE(F76,";",""))&lt;&gt;0,ISBLANK(F76)=FALSE,LEN(F76)-LEN(SUBSTITUTE(F76,";",""))&lt;&gt;LEN(F$8)-LEN(SUBSTITUTE(F$8,";",""))),"FORMAT_;",IF(AND(E76="Originator country  (if multiple countries)",ISBLANK(F76)=FALSE,LEN(F76)-LEN(SUBSTITUTE(F76,";",""))=0),"FORMAT_;",IF(AND(E76="Originator country  (if multiple countries)",ISBLANK(F76)=TRUE,LEN(F$8)-LEN(SUBSTITUTE(F$8,";",""))&lt;&gt;0),"FORMAT_;",IF(AND(E76="Original lender country (if multiple countries)",ISBLANK(F76)=FALSE,LEN(F76)-LEN(SUBSTITUTE(F76,";",""))&lt;&gt;0,LEN(F76)-LEN(SUBSTITUTE(F76,";",""))&lt;&gt;LEN(F$14)-LEN(SUBSTITUTE(F$14,";",""))),"FORMAT_;",IF(AND(E76="Original lender country (if multiple countries)",ISBLANK(F76)=TRUE,LEN(F$14)-LEN(SUBSTITUTE(F$14,";",""))&lt;&gt;0),"FORMAT_;",IF(AND(E76="Original lender country (if multiple countries)",ISBLANK(F76)=FALSE,LEN(F76)-LEN(SUBSTITUTE(F76,";",""))=0),"FORMAT_;",IF(OR(AND(E76="Designated Entity LEI",LEN(F76)&lt;&gt;20),AND(G76="{LEI}",LEN(F76)&lt;&gt;0,LEN(F76)&lt;20),AND(G76="{ISIN}",LEN(F76)&lt;&gt;0,LEN(F76)&lt;12),AND(LEN(F76)&lt;&gt;20,E76="Retaining entity LEI",ISBLANK(F76)=FALSE),AND(E76="Instrument ISIN",ISBLANK(F76)=FALSE,LEN(F76)&gt;0,LEN(F76)&lt;11),AND(D76="M",LEFT(G76,4)="{DAT",LEN(F76)&lt;&gt;10)),"FORMAT_LEN",IF(OR(AND(F76&lt;&gt;"",LEFT(G76,4)&lt;&gt;"{TEX",ISNUMBER(SUMPRODUCT(FIND(MID(F76,ROW(INDIRECT("1:"&amp;LEN(F76))),1),W76)))=FALSE),AND(F76&lt;&gt;"",LEFT(G76,4)&lt;&gt;"{TEX",ISERROR(SUMPRODUCT(SEARCH(MID(F76,ROW(INDIRECT("1:"&amp;LEN(TRIM(F76)))),1)," "&amp;W76&amp;CHAR(10)&amp;"""")))=TRUE)),"FORMAT_CHAR",IF(LEFT(G76,4)="{TEX","TEXT","UNK")))))))))))))))))))))))))</f>
        <v>TEXT</v>
      </c>
      <c r="V76" s="126" t="b" cm="1">
        <f t="array" aca="1" ref="V76" ca="1">IF(OR(LEN(F76)&gt;P76+1),FALSE,IF(LEFT(G76,5)="{TEXT",TRUE,IF(AND(ISBLANK(F76)=FALSE,G76="{DATE_TEXT-YYYY-MM-DD}",LEN(F76)&lt;&gt;10),FALSE,IF(AND(ISBLANK(F76)=FALSE,ISNUMBER(SUMPRODUCT(SEARCH(MID(F76,ROW(INDIRECT("1:"&amp;LEN(TRIM(F76)))),1)," "&amp;W76&amp;CHAR(10)&amp;"""")))=FALSE),FALSE,TRUE))))</f>
        <v>1</v>
      </c>
      <c r="W76" s="127" t="str">
        <f>IF(G76="{Applicable/N/A}","N/Aplicable",IF(E76="Designated Entity LEI","ABCDEFGHIJKLMNOPQRSTUVWXYZ0123456789",IF(OR(G76="{ISIN}",G76="{LEI}"),";ABCDEFGHIJKLMNOPQRSTUVWXYZ0123456789",IF(G76="{Master Trust/Other}","Master TuOhe",IF(E76="Securitisation type","Privateublc",IF(LEFT(G76,4)="{CA_",Val!B$21,IF(G76="{COUNTRY_EU_LIST}"," ;abcdefghijklmnopqrstuvwxyzABCDEFGHIJKLMNOPQRSTUVWXYZ0123456789",IF(OR(G76="{NOTIFICATION ID}",G76="{SECURITISATION ID}"),Val!B$15,IF(G76="{COUNTRY_EU}"," ;abcdefghijklmnopqrstuvwxyzABCDEFGHIJKLMNOPQRSTUVWXYZ",IF(G76="{Confirmed/Unconfirmed}","ConfirmedUnc",IF(G76="{Confirmed/Unconfirmed/N/A}","Confirmed/UncNA",IF(LEFT(G76,4)="{DAT","0123456789-",IF(LEFT(G76,4)="{Y/N","YN",IF(OR(LEFT(G76,4)="{N/A",LEFT(G76,4)="{LIS",LEFT(G76,4)="{No ",LEFT(G76,4)="{SEC",LEFT(G76,4)="{Mas"),Val!B$20,IF(LEFT(G76,4)="{TEX",Val!B$21,IF(LEFT(G76,4)="{ALP",Val!B$20,IF(LEFT(G76,4)="{COU",Val!B$20)))))))))))))))))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6" s="132"/>
      <c r="Y76" s="132"/>
      <c r="Z76" s="132"/>
      <c r="AA76" s="132"/>
      <c r="AB76" s="134"/>
      <c r="AC76" s="134"/>
      <c r="AD76" s="132"/>
      <c r="AE76" s="132"/>
      <c r="AF76" s="132"/>
      <c r="AG76" s="129" t="s">
        <v>864</v>
      </c>
      <c r="AH76" s="132"/>
      <c r="AI76" s="117"/>
      <c r="AJ76" s="132"/>
      <c r="AK76" s="75"/>
    </row>
    <row r="77" spans="1:37" s="2" customFormat="1" ht="129.6" x14ac:dyDescent="0.3">
      <c r="A77" s="15" t="s">
        <v>1225</v>
      </c>
      <c r="B77" s="16" t="s">
        <v>345</v>
      </c>
      <c r="C77" s="20" t="s">
        <v>323</v>
      </c>
      <c r="D77" s="21" t="s">
        <v>52</v>
      </c>
      <c r="E77" s="22" t="s">
        <v>324</v>
      </c>
      <c r="F77" s="59" t="s">
        <v>175</v>
      </c>
      <c r="G77" s="60" t="s">
        <v>190</v>
      </c>
      <c r="H77" s="153" t="s">
        <v>325</v>
      </c>
      <c r="I77" s="88" t="s">
        <v>1426</v>
      </c>
      <c r="J77" s="155" t="s">
        <v>326</v>
      </c>
      <c r="K77" s="143" t="s">
        <v>327</v>
      </c>
      <c r="L77" s="143" t="s">
        <v>328</v>
      </c>
      <c r="M77" s="143" t="s">
        <v>171</v>
      </c>
      <c r="N77" s="145" t="s">
        <v>329</v>
      </c>
      <c r="O77" s="126">
        <f t="shared" ca="1" si="5"/>
        <v>1</v>
      </c>
      <c r="P77" s="126">
        <v>12</v>
      </c>
      <c r="Q77" s="127" t="str">
        <f ca="1">IF(AND(E77="Last notification date",MONTH(TODAY())&gt;9,DAY(TODAY())&gt;9),YEAR(TODAY())&amp;"-"&amp;MONTH(TODAY())&amp;"-"&amp;DAY(TODAY()),IF(AND(E77="Last notification date",MONTH(TODAY())&lt;9,DAY(TODAY())&lt;10),YEAR(TODAY())&amp;"-0"&amp;MONTH(TODAY())&amp;"-0"&amp;DAY(TODAY()),IF(AND(E77="Last notification date",MONTH(TODAY())&gt;9,DAY(TODAY())&lt;10),YEAR(TODAY())&amp;"-"&amp;MONTH(TODAY())&amp;"-0"&amp;DAY(TODAY()),IF(AND(E77="Last notification date",MONTH(TODAY())&lt;10,DAY(TODAY())&gt;9),YEAR(TODAY())&amp;"-0"&amp;MONTH(TODAY())&amp;"-"&amp;DAY(TODAY()),IF(LEFT(G77,4)="{SEC","SEC ID",IF(LEFT(G77,4)="{DAT","DATE",IF(LEFT(G77,4)="{TEX",Val!B$21,IF(LEFT(G77,4)="{ALP",Val!B$20,IF(LEFT(G77,4)="{COU",Val!B$20,IF(OR(LEFT(G77,4)="{ISI",LEFT(G77,4)="{LEI"),Val!B$17,IF(OR(LEFT(G77,4)="{CA_",LEFT(G77,4)="{Mas",LEFT(G77,4)="{Y/N",LEFT(G77,4)="{No ",LEFT(G77,4)="{N/A",LEFT(G77,4)="{Con",LEFT(G77,4)="{LIS"),"LIST","")))))))))))</f>
        <v>LIST</v>
      </c>
      <c r="R77" s="126">
        <f t="shared" si="6"/>
        <v>9</v>
      </c>
      <c r="S77" s="128"/>
      <c r="T77" s="126" t="str">
        <f t="shared" si="7"/>
        <v>UNK</v>
      </c>
      <c r="U77" s="126" t="str" cm="1">
        <f t="array" aca="1" ref="U77" ca="1">IF(AND(E77="Payment exemption explanation",ISBLANK(F77)=FALSE,F$77="Confirmed"),"FORMAT",IF(AND(E77="Historical Default and Loss Performance Data location",F$3="Public",ISBLANK(F77)=TRUE),"FORMAT",IF(AND(E76="Subject to severe clawback",F76="Y",ISBLANK(F77)=TRUE),"FORMAT",IF(AND(E76="Subject to severe clawback",F76="N",ISBLANK(F77)=FALSE),"FORMAT",IF(AND(OR(E77="Credit granting criteria supervision comment",E77="Credit granting criteria compliance comment"),ISBLANK(F77)=FALSE,OR(AND(F$34="N",E472="Originator (or original lender) is not a Credit institution"),AND(F$37="N",E$37="Originator (or original lender) is not a Credit institution"))),"FORMAT_S17",IF(AND(C77="STSS60",E77="Location of Liability cash flow model",ISBLANK(F77)=TRUE,F$3="Public"),"FORMAT_S60",IF(AND(C77="STSS58",E77="Historical Default and Loss Performance Data location",ISBLANK(F77)=TRUE,F$3="Public"),"FORMAT_S37",IF(AND(E77="Sponsor LEI",ISBLANK(F77)=TRUE,ISBLANK(F$8)=TRUE),"FORMAT_LEI",IF(AND(E77="Originator LEI",ISBLANK(F77)=TRUE,ISBLANK(F$11)=TRUE),"FORMAT_LEI",IF(OR(T77="EMPTY",P77+1&lt;LEN(F77),AND(G76="{Confirmed/Unconfirmed/N/A}",S77="N/A",F76="N/A",F77&lt;&gt;"")),"FORMAT",IF(OR(AND(E77="Non-ABCP securitisation unique identifier",MID(F77,21,1)&lt;&gt;"N"),AND(E77="ABCP transaction unique identifier",MID(F77,21,1)&lt;&gt;"T"),AND(E77="ABCP programme unique identifier",MID(F77,21,1)&lt;&gt;"P")),"FORMAT_SEC_ID",IF(AND(E77="Underlying exposures classification",F77&lt;&gt;"residential mortgages",F77&lt;&gt;"commercial mortgages",F77&lt;&gt;"credit facilities provided to individuals for personal, family or household consumption purposes",F77&lt;&gt;"credit facilities, including loans and leases, provided to any type of enterprise or corporation",F77&lt;&gt;"auto loans/leases",F77&lt;&gt;"credit-card receivables",F77&lt;&gt;"trade receivables",F77&lt;&gt;"others"),"FORMAT_LIST",IF(AND(E77="Instrument code",LEN(F77)-LEN(SUBSTITUTE(F77,";",""))&lt;&gt;LEN(F76)-LEN(SUBSTITUTE(F76,";",""))),"FORMAT_;",IF(AND(E77="Sponsor country (if multiple countries)",LEN(F77)-LEN(SUBSTITUTE(F77,";",""))&lt;&gt;LEN(F$11)-LEN(SUBSTITUTE(F$11,";",""))),"FORMAT_;",IF(AND(E77="Sponsor country (if multiple countries)",ISBLANK(F77)=FALSE,LEN(F77)-LEN(SUBSTITUTE(F77,";",""))=0),"FORMAT_;",IF(AND(E77="Sponsor country (if multiple countries)",ISBLANK(F77)=TRUE,LEN(F$11)-LEN(SUBSTITUTE(F$11,";",""))&lt;&gt;0),"FORMAT_;",IF(AND(E77="Originator country  (if multiple countries)",LEN(F77)-LEN(SUBSTITUTE(F77,";",""))&lt;&gt;0,ISBLANK(F77)=FALSE,LEN(F77)-LEN(SUBSTITUTE(F77,";",""))&lt;&gt;LEN(F$8)-LEN(SUBSTITUTE(F$8,";",""))),"FORMAT_;",IF(AND(E77="Originator country  (if multiple countries)",ISBLANK(F77)=FALSE,LEN(F77)-LEN(SUBSTITUTE(F77,";",""))=0),"FORMAT_;",IF(AND(E77="Originator country  (if multiple countries)",ISBLANK(F77)=TRUE,LEN(F$8)-LEN(SUBSTITUTE(F$8,";",""))&lt;&gt;0),"FORMAT_;",IF(AND(E77="Original lender country (if multiple countries)",ISBLANK(F77)=FALSE,LEN(F77)-LEN(SUBSTITUTE(F77,";",""))&lt;&gt;0,LEN(F77)-LEN(SUBSTITUTE(F77,";",""))&lt;&gt;LEN(F$14)-LEN(SUBSTITUTE(F$14,";",""))),"FORMAT_;",IF(AND(E77="Original lender country (if multiple countries)",ISBLANK(F77)=TRUE,LEN(F$14)-LEN(SUBSTITUTE(F$14,";",""))&lt;&gt;0),"FORMAT_;",IF(AND(E77="Original lender country (if multiple countries)",ISBLANK(F77)=FALSE,LEN(F77)-LEN(SUBSTITUTE(F77,";",""))=0),"FORMAT_;",IF(OR(AND(E77="Designated Entity LEI",LEN(F77)&lt;&gt;20),AND(G77="{LEI}",LEN(F77)&lt;&gt;0,LEN(F77)&lt;20),AND(G77="{ISIN}",LEN(F77)&lt;&gt;0,LEN(F77)&lt;12),AND(LEN(F77)&lt;&gt;20,E77="Retaining entity LEI",ISBLANK(F77)=FALSE),AND(E77="Instrument ISIN",ISBLANK(F77)=FALSE,LEN(F77)&gt;0,LEN(F77)&lt;11),AND(D77="M",LEFT(G77,4)="{DAT",LEN(F77)&lt;&gt;10)),"FORMAT_LEN",IF(OR(AND(F77&lt;&gt;"",LEFT(G77,4)&lt;&gt;"{TEX",ISNUMBER(SUMPRODUCT(FIND(MID(F77,ROW(INDIRECT("1:"&amp;LEN(F77))),1),W77)))=FALSE),AND(F77&lt;&gt;"",LEFT(G77,4)&lt;&gt;"{TEX",ISERROR(SUMPRODUCT(SEARCH(MID(F77,ROW(INDIRECT("1:"&amp;LEN(TRIM(F77)))),1)," "&amp;W77&amp;CHAR(10)&amp;"""")))=TRUE)),"FORMAT_CHAR",IF(LEFT(G77,4)="{TEX","TEXT","UNK")))))))))))))))))))))))))</f>
        <v>UNK</v>
      </c>
      <c r="V77" s="126" t="b" cm="1">
        <f t="array" aca="1" ref="V77" ca="1">IF(OR(LEN(F77)&gt;P77+1),FALSE,IF(LEFT(G77,5)="{TEXT",TRUE,IF(AND(ISBLANK(F77)=FALSE,G77="{DATE_TEXT-YYYY-MM-DD}",LEN(F77)&lt;&gt;10),FALSE,IF(AND(ISBLANK(F77)=FALSE,ISNUMBER(SUMPRODUCT(SEARCH(MID(F77,ROW(INDIRECT("1:"&amp;LEN(TRIM(F77)))),1)," "&amp;W77&amp;CHAR(10)&amp;"""")))=FALSE),FALSE,TRUE))))</f>
        <v>1</v>
      </c>
      <c r="W77" s="127" t="str">
        <f>IF(G77="{Applicable/N/A}","N/Aplicable",IF(E77="Designated Entity LEI","ABCDEFGHIJKLMNOPQRSTUVWXYZ0123456789",IF(OR(G77="{ISIN}",G77="{LEI}"),";ABCDEFGHIJKLMNOPQRSTUVWXYZ0123456789",IF(G77="{Master Trust/Other}","Master TuOhe",IF(E77="Securitisation type","Privateublc",IF(LEFT(G77,4)="{CA_",Val!B$21,IF(G77="{COUNTRY_EU_LIST}"," ;abcdefghijklmnopqrstuvwxyzABCDEFGHIJKLMNOPQRSTUVWXYZ0123456789",IF(OR(G77="{NOTIFICATION ID}",G77="{SECURITISATION ID}"),Val!B$15,IF(G77="{COUNTRY_EU}"," ;abcdefghijklmnopqrstuvwxyzABCDEFGHIJKLMNOPQRSTUVWXYZ",IF(G77="{Confirmed/Unconfirmed}","ConfirmedUnc",IF(G77="{Confirmed/Unconfirmed/N/A}","Confirmed/UncNA",IF(LEFT(G77,4)="{DAT","0123456789-",IF(LEFT(G77,4)="{Y/N","YN",IF(OR(LEFT(G77,4)="{N/A",LEFT(G77,4)="{LIS",LEFT(G77,4)="{No ",LEFT(G77,4)="{SEC",LEFT(G77,4)="{Mas"),Val!B$20,IF(LEFT(G77,4)="{TEX",Val!B$21,IF(LEFT(G77,4)="{ALP",Val!B$20,IF(LEFT(G77,4)="{COU",Val!B$20)))))))))))))))))</f>
        <v>ConfirmedUnc</v>
      </c>
      <c r="X77" s="132"/>
      <c r="Y77" s="132"/>
      <c r="Z77" s="132"/>
      <c r="AA77" s="132"/>
      <c r="AB77" s="134"/>
      <c r="AC77" s="134"/>
      <c r="AD77" s="132"/>
      <c r="AE77" s="132"/>
      <c r="AF77" s="132"/>
      <c r="AG77" s="129" t="s">
        <v>834</v>
      </c>
      <c r="AH77" s="132"/>
      <c r="AI77" s="117"/>
      <c r="AJ77" s="132"/>
      <c r="AK77" s="75"/>
    </row>
    <row r="78" spans="1:37" s="2" customFormat="1" ht="230.4" x14ac:dyDescent="0.3">
      <c r="A78" s="15" t="s">
        <v>1226</v>
      </c>
      <c r="B78" s="16" t="s">
        <v>347</v>
      </c>
      <c r="C78" s="24" t="s">
        <v>323</v>
      </c>
      <c r="D78" s="25" t="s">
        <v>46</v>
      </c>
      <c r="E78" s="26" t="s">
        <v>331</v>
      </c>
      <c r="F78" s="138" t="s">
        <v>1491</v>
      </c>
      <c r="G78" s="109" t="s">
        <v>114</v>
      </c>
      <c r="H78" s="154"/>
      <c r="I78" s="88" t="s">
        <v>1335</v>
      </c>
      <c r="J78" s="156" t="s">
        <v>326</v>
      </c>
      <c r="K78" s="147"/>
      <c r="L78" s="147" t="s">
        <v>328</v>
      </c>
      <c r="M78" s="147" t="s">
        <v>171</v>
      </c>
      <c r="N78" s="148" t="s">
        <v>329</v>
      </c>
      <c r="O78" s="126">
        <f t="shared" ca="1" si="5"/>
        <v>1</v>
      </c>
      <c r="P78" s="126">
        <v>5000</v>
      </c>
      <c r="Q78" s="127" t="str">
        <f ca="1">IF(AND(E78="Last notification date",MONTH(TODAY())&gt;9,DAY(TODAY())&gt;9),YEAR(TODAY())&amp;"-"&amp;MONTH(TODAY())&amp;"-"&amp;DAY(TODAY()),IF(AND(E78="Last notification date",MONTH(TODAY())&lt;9,DAY(TODAY())&lt;10),YEAR(TODAY())&amp;"-0"&amp;MONTH(TODAY())&amp;"-0"&amp;DAY(TODAY()),IF(AND(E78="Last notification date",MONTH(TODAY())&gt;9,DAY(TODAY())&lt;10),YEAR(TODAY())&amp;"-"&amp;MONTH(TODAY())&amp;"-0"&amp;DAY(TODAY()),IF(AND(E78="Last notification date",MONTH(TODAY())&lt;10,DAY(TODAY())&gt;9),YEAR(TODAY())&amp;"-0"&amp;MONTH(TODAY())&amp;"-"&amp;DAY(TODAY()),IF(LEFT(G78,4)="{SEC","SEC ID",IF(LEFT(G78,4)="{DAT","DATE",IF(LEFT(G78,4)="{TEX",Val!B$21,IF(LEFT(G78,4)="{ALP",Val!B$20,IF(LEFT(G78,4)="{COU",Val!B$20,IF(OR(LEFT(G78,4)="{ISI",LEFT(G78,4)="{LEI"),Val!B$17,IF(OR(LEFT(G78,4)="{CA_",LEFT(G78,4)="{Mas",LEFT(G78,4)="{Y/N",LEFT(G78,4)="{No ",LEFT(G78,4)="{N/A",LEFT(G78,4)="{Con",LEFT(G78,4)="{LIS"),"LIST","")))))))))))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78" s="126">
        <f t="shared" si="6"/>
        <v>619</v>
      </c>
      <c r="S78" s="128"/>
      <c r="T78" s="126" t="str">
        <f t="shared" si="7"/>
        <v>UNK</v>
      </c>
      <c r="U78" s="126" t="str" cm="1">
        <f t="array" aca="1" ref="U78" ca="1">IF(AND(E78="Payment exemption explanation",ISBLANK(F78)=FALSE,F$77="Confirmed"),"FORMAT",IF(AND(E78="Historical Default and Loss Performance Data location",F$3="Public",ISBLANK(F78)=TRUE),"FORMAT",IF(AND(E77="Subject to severe clawback",F77="Y",ISBLANK(F78)=TRUE),"FORMAT",IF(AND(E77="Subject to severe clawback",F77="N",ISBLANK(F78)=FALSE),"FORMAT",IF(AND(OR(E78="Credit granting criteria supervision comment",E78="Credit granting criteria compliance comment"),ISBLANK(F78)=FALSE,OR(AND(F$34="N",E473="Originator (or original lender) is not a Credit institution"),AND(F$37="N",E$37="Originator (or original lender) is not a Credit institution"))),"FORMAT_S17",IF(AND(C78="STSS60",E78="Location of Liability cash flow model",ISBLANK(F78)=TRUE,F$3="Public"),"FORMAT_S60",IF(AND(C78="STSS58",E78="Historical Default and Loss Performance Data location",ISBLANK(F78)=TRUE,F$3="Public"),"FORMAT_S37",IF(AND(E78="Sponsor LEI",ISBLANK(F78)=TRUE,ISBLANK(F$8)=TRUE),"FORMAT_LEI",IF(AND(E78="Originator LEI",ISBLANK(F78)=TRUE,ISBLANK(F$11)=TRUE),"FORMAT_LEI",IF(OR(T78="EMPTY",P78+1&lt;LEN(F78),AND(G77="{Confirmed/Unconfirmed/N/A}",S78="N/A",F77="N/A",F78&lt;&gt;"")),"FORMAT",IF(OR(AND(E78="Non-ABCP securitisation unique identifier",MID(F78,21,1)&lt;&gt;"N"),AND(E78="ABCP transaction unique identifier",MID(F78,21,1)&lt;&gt;"T"),AND(E78="ABCP programme unique identifier",MID(F78,21,1)&lt;&gt;"P")),"FORMAT_SEC_ID",IF(AND(E78="Underlying exposures classification",F78&lt;&gt;"residential mortgages",F78&lt;&gt;"commercial mortgages",F78&lt;&gt;"credit facilities provided to individuals for personal, family or household consumption purposes",F78&lt;&gt;"credit facilities, including loans and leases, provided to any type of enterprise or corporation",F78&lt;&gt;"auto loans/leases",F78&lt;&gt;"credit-card receivables",F78&lt;&gt;"trade receivables",F78&lt;&gt;"others"),"FORMAT_LIST",IF(AND(E78="Instrument code",LEN(F78)-LEN(SUBSTITUTE(F78,";",""))&lt;&gt;LEN(F77)-LEN(SUBSTITUTE(F77,";",""))),"FORMAT_;",IF(AND(E78="Sponsor country (if multiple countries)",LEN(F78)-LEN(SUBSTITUTE(F78,";",""))&lt;&gt;LEN(F$11)-LEN(SUBSTITUTE(F$11,";",""))),"FORMAT_;",IF(AND(E78="Sponsor country (if multiple countries)",ISBLANK(F78)=FALSE,LEN(F78)-LEN(SUBSTITUTE(F78,";",""))=0),"FORMAT_;",IF(AND(E78="Sponsor country (if multiple countries)",ISBLANK(F78)=TRUE,LEN(F$11)-LEN(SUBSTITUTE(F$11,";",""))&lt;&gt;0),"FORMAT_;",IF(AND(E78="Originator country  (if multiple countries)",LEN(F78)-LEN(SUBSTITUTE(F78,";",""))&lt;&gt;0,ISBLANK(F78)=FALSE,LEN(F78)-LEN(SUBSTITUTE(F78,";",""))&lt;&gt;LEN(F$8)-LEN(SUBSTITUTE(F$8,";",""))),"FORMAT_;",IF(AND(E78="Originator country  (if multiple countries)",ISBLANK(F78)=FALSE,LEN(F78)-LEN(SUBSTITUTE(F78,";",""))=0),"FORMAT_;",IF(AND(E78="Originator country  (if multiple countries)",ISBLANK(F78)=TRUE,LEN(F$8)-LEN(SUBSTITUTE(F$8,";",""))&lt;&gt;0),"FORMAT_;",IF(AND(E78="Original lender country (if multiple countries)",ISBLANK(F78)=FALSE,LEN(F78)-LEN(SUBSTITUTE(F78,";",""))&lt;&gt;0,LEN(F78)-LEN(SUBSTITUTE(F78,";",""))&lt;&gt;LEN(F$14)-LEN(SUBSTITUTE(F$14,";",""))),"FORMAT_;",IF(AND(E78="Original lender country (if multiple countries)",ISBLANK(F78)=TRUE,LEN(F$14)-LEN(SUBSTITUTE(F$14,";",""))&lt;&gt;0),"FORMAT_;",IF(AND(E78="Original lender country (if multiple countries)",ISBLANK(F78)=FALSE,LEN(F78)-LEN(SUBSTITUTE(F78,";",""))=0),"FORMAT_;",IF(OR(AND(E78="Designated Entity LEI",LEN(F78)&lt;&gt;20),AND(G78="{LEI}",LEN(F78)&lt;&gt;0,LEN(F78)&lt;20),AND(G78="{ISIN}",LEN(F78)&lt;&gt;0,LEN(F78)&lt;12),AND(LEN(F78)&lt;&gt;20,E78="Retaining entity LEI",ISBLANK(F78)=FALSE),AND(E78="Instrument ISIN",ISBLANK(F78)=FALSE,LEN(F78)&gt;0,LEN(F78)&lt;11),AND(D78="M",LEFT(G78,4)="{DAT",LEN(F78)&lt;&gt;10)),"FORMAT_LEN",IF(OR(AND(F78&lt;&gt;"",LEFT(G78,4)&lt;&gt;"{TEX",ISNUMBER(SUMPRODUCT(FIND(MID(F78,ROW(INDIRECT("1:"&amp;LEN(F78))),1),W78)))=FALSE),AND(F78&lt;&gt;"",LEFT(G78,4)&lt;&gt;"{TEX",ISERROR(SUMPRODUCT(SEARCH(MID(F78,ROW(INDIRECT("1:"&amp;LEN(TRIM(F78)))),1)," "&amp;W78&amp;CHAR(10)&amp;"""")))=TRUE)),"FORMAT_CHAR",IF(LEFT(G78,4)="{TEX","TEXT","UNK")))))))))))))))))))))))))</f>
        <v>TEXT</v>
      </c>
      <c r="V78" s="126" t="b" cm="1">
        <f t="array" aca="1" ref="V78" ca="1">IF(OR(LEN(F78)&gt;P78+1),FALSE,IF(LEFT(G78,5)="{TEXT",TRUE,IF(AND(ISBLANK(F78)=FALSE,G78="{DATE_TEXT-YYYY-MM-DD}",LEN(F78)&lt;&gt;10),FALSE,IF(AND(ISBLANK(F78)=FALSE,ISNUMBER(SUMPRODUCT(SEARCH(MID(F78,ROW(INDIRECT("1:"&amp;LEN(TRIM(F78)))),1)," "&amp;W78&amp;CHAR(10)&amp;"""")))=FALSE),FALSE,TRUE))))</f>
        <v>1</v>
      </c>
      <c r="W78" s="127" t="str">
        <f>IF(G78="{Applicable/N/A}","N/Aplicable",IF(E78="Designated Entity LEI","ABCDEFGHIJKLMNOPQRSTUVWXYZ0123456789",IF(OR(G78="{ISIN}",G78="{LEI}"),";ABCDEFGHIJKLMNOPQRSTUVWXYZ0123456789",IF(G78="{Master Trust/Other}","Master TuOhe",IF(E78="Securitisation type","Privateublc",IF(LEFT(G78,4)="{CA_",Val!B$21,IF(G78="{COUNTRY_EU_LIST}"," ;abcdefghijklmnopqrstuvwxyzABCDEFGHIJKLMNOPQRSTUVWXYZ0123456789",IF(OR(G78="{NOTIFICATION ID}",G78="{SECURITISATION ID}"),Val!B$15,IF(G78="{COUNTRY_EU}"," ;abcdefghijklmnopqrstuvwxyzABCDEFGHIJKLMNOPQRSTUVWXYZ",IF(G78="{Confirmed/Unconfirmed}","ConfirmedUnc",IF(G78="{Confirmed/Unconfirmed/N/A}","Confirmed/UncNA",IF(LEFT(G78,4)="{DAT","0123456789-",IF(LEFT(G78,4)="{Y/N","YN",IF(OR(LEFT(G78,4)="{N/A",LEFT(G78,4)="{LIS",LEFT(G78,4)="{No ",LEFT(G78,4)="{SEC",LEFT(G78,4)="{Mas"),Val!B$20,IF(LEFT(G78,4)="{TEX",Val!B$21,IF(LEFT(G78,4)="{ALP",Val!B$20,IF(LEFT(G78,4)="{COU",Val!B$20)))))))))))))))))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78" s="132"/>
      <c r="Y78" s="132"/>
      <c r="Z78" s="132"/>
      <c r="AA78" s="132"/>
      <c r="AB78" s="134"/>
      <c r="AC78" s="134"/>
      <c r="AD78" s="132"/>
      <c r="AE78" s="132"/>
      <c r="AF78" s="132"/>
      <c r="AG78" s="129" t="s">
        <v>854</v>
      </c>
      <c r="AH78" s="132"/>
      <c r="AI78" s="117"/>
      <c r="AJ78" s="132"/>
      <c r="AK78" s="75"/>
    </row>
    <row r="79" spans="1:37" s="2" customFormat="1" ht="295.5" customHeight="1" x14ac:dyDescent="0.3">
      <c r="A79" s="15" t="s">
        <v>1227</v>
      </c>
      <c r="B79" s="16" t="s">
        <v>355</v>
      </c>
      <c r="C79" s="17" t="s">
        <v>323</v>
      </c>
      <c r="D79" s="18" t="s">
        <v>62</v>
      </c>
      <c r="E79" s="23" t="s">
        <v>333</v>
      </c>
      <c r="F79" s="62"/>
      <c r="G79" s="108" t="s">
        <v>36</v>
      </c>
      <c r="H79" s="153" t="s">
        <v>334</v>
      </c>
      <c r="I79" s="88" t="s">
        <v>1453</v>
      </c>
      <c r="J79" s="156" t="s">
        <v>326</v>
      </c>
      <c r="K79" s="147"/>
      <c r="L79" s="147" t="s">
        <v>328</v>
      </c>
      <c r="M79" s="147" t="s">
        <v>171</v>
      </c>
      <c r="N79" s="148" t="s">
        <v>329</v>
      </c>
      <c r="O79" s="126">
        <f t="shared" ca="1" si="5"/>
        <v>1</v>
      </c>
      <c r="P79" s="126">
        <v>35</v>
      </c>
      <c r="Q79" s="127" t="str">
        <f ca="1">IF(AND(E79="Last notification date",MONTH(TODAY())&gt;9,DAY(TODAY())&gt;9),YEAR(TODAY())&amp;"-"&amp;MONTH(TODAY())&amp;"-"&amp;DAY(TODAY()),IF(AND(E79="Last notification date",MONTH(TODAY())&lt;9,DAY(TODAY())&lt;10),YEAR(TODAY())&amp;"-0"&amp;MONTH(TODAY())&amp;"-0"&amp;DAY(TODAY()),IF(AND(E79="Last notification date",MONTH(TODAY())&gt;9,DAY(TODAY())&lt;10),YEAR(TODAY())&amp;"-"&amp;MONTH(TODAY())&amp;"-0"&amp;DAY(TODAY()),IF(AND(E79="Last notification date",MONTH(TODAY())&lt;10,DAY(TODAY())&gt;9),YEAR(TODAY())&amp;"-0"&amp;MONTH(TODAY())&amp;"-"&amp;DAY(TODAY()),IF(LEFT(G79,4)="{SEC","SEC ID",IF(LEFT(G79,4)="{DAT","DATE",IF(LEFT(G79,4)="{TEX",Val!B$21,IF(LEFT(G79,4)="{ALP",Val!B$20,IF(LEFT(G79,4)="{COU",Val!B$20,IF(OR(LEFT(G79,4)="{ISI",LEFT(G79,4)="{LEI"),Val!B$17,IF(OR(LEFT(G79,4)="{CA_",LEFT(G79,4)="{Mas",LEFT(G79,4)="{Y/N",LEFT(G79,4)="{No ",LEFT(G79,4)="{N/A",LEFT(G79,4)="{Con",LEFT(G79,4)="{LIS"),"LIST","")))))))))))</f>
        <v>LIST</v>
      </c>
      <c r="R79" s="126">
        <f t="shared" si="6"/>
        <v>0</v>
      </c>
      <c r="S79" s="128"/>
      <c r="T79" s="126" t="str">
        <f t="shared" si="7"/>
        <v>BLANK</v>
      </c>
      <c r="U79" s="126" t="str" cm="1">
        <f t="array" aca="1" ref="U79" ca="1">IF(AND(E79="Payment exemption explanation",ISBLANK(F79)=FALSE,F$77="Confirmed"),"FORMAT",IF(AND(E79="Historical Default and Loss Performance Data location",F$3="Public",ISBLANK(F79)=TRUE),"FORMAT",IF(AND(E78="Subject to severe clawback",F78="Y",ISBLANK(F79)=TRUE),"FORMAT",IF(AND(E78="Subject to severe clawback",F78="N",ISBLANK(F79)=FALSE),"FORMAT",IF(AND(OR(E79="Credit granting criteria supervision comment",E79="Credit granting criteria compliance comment"),ISBLANK(F79)=FALSE,OR(AND(F$34="N",E474="Originator (or original lender) is not a Credit institution"),AND(F$37="N",E$37="Originator (or original lender) is not a Credit institution"))),"FORMAT_S17",IF(AND(C79="STSS60",E79="Location of Liability cash flow model",ISBLANK(F79)=TRUE,F$3="Public"),"FORMAT_S60",IF(AND(C79="STSS58",E79="Historical Default and Loss Performance Data location",ISBLANK(F79)=TRUE,F$3="Public"),"FORMAT_S37",IF(AND(E79="Sponsor LEI",ISBLANK(F79)=TRUE,ISBLANK(F$8)=TRUE),"FORMAT_LEI",IF(AND(E79="Originator LEI",ISBLANK(F79)=TRUE,ISBLANK(F$11)=TRUE),"FORMAT_LEI",IF(OR(T79="EMPTY",P79+1&lt;LEN(F79),AND(G78="{Confirmed/Unconfirmed/N/A}",S79="N/A",F78="N/A",F79&lt;&gt;"")),"FORMAT",IF(OR(AND(E79="Non-ABCP securitisation unique identifier",MID(F79,21,1)&lt;&gt;"N"),AND(E79="ABCP transaction unique identifier",MID(F79,21,1)&lt;&gt;"T"),AND(E79="ABCP programme unique identifier",MID(F79,21,1)&lt;&gt;"P")),"FORMAT_SEC_ID",IF(AND(E79="Underlying exposures classification",F79&lt;&gt;"residential mortgages",F79&lt;&gt;"commercial mortgages",F79&lt;&gt;"credit facilities provided to individuals for personal, family or household consumption purposes",F79&lt;&gt;"credit facilities, including loans and leases, provided to any type of enterprise or corporation",F79&lt;&gt;"auto loans/leases",F79&lt;&gt;"credit-card receivables",F79&lt;&gt;"trade receivables",F79&lt;&gt;"others"),"FORMAT_LIST",IF(AND(E79="Instrument code",LEN(F79)-LEN(SUBSTITUTE(F79,";",""))&lt;&gt;LEN(F78)-LEN(SUBSTITUTE(F78,";",""))),"FORMAT_;",IF(AND(E79="Sponsor country (if multiple countries)",LEN(F79)-LEN(SUBSTITUTE(F79,";",""))&lt;&gt;LEN(F$11)-LEN(SUBSTITUTE(F$11,";",""))),"FORMAT_;",IF(AND(E79="Sponsor country (if multiple countries)",ISBLANK(F79)=FALSE,LEN(F79)-LEN(SUBSTITUTE(F79,";",""))=0),"FORMAT_;",IF(AND(E79="Sponsor country (if multiple countries)",ISBLANK(F79)=TRUE,LEN(F$11)-LEN(SUBSTITUTE(F$11,";",""))&lt;&gt;0),"FORMAT_;",IF(AND(E79="Originator country  (if multiple countries)",LEN(F79)-LEN(SUBSTITUTE(F79,";",""))&lt;&gt;0,ISBLANK(F79)=FALSE,LEN(F79)-LEN(SUBSTITUTE(F79,";",""))&lt;&gt;LEN(F$8)-LEN(SUBSTITUTE(F$8,";",""))),"FORMAT_;",IF(AND(E79="Originator country  (if multiple countries)",ISBLANK(F79)=FALSE,LEN(F79)-LEN(SUBSTITUTE(F79,";",""))=0),"FORMAT_;",IF(AND(E79="Originator country  (if multiple countries)",ISBLANK(F79)=TRUE,LEN(F$8)-LEN(SUBSTITUTE(F$8,";",""))&lt;&gt;0),"FORMAT_;",IF(AND(E79="Original lender country (if multiple countries)",ISBLANK(F79)=FALSE,LEN(F79)-LEN(SUBSTITUTE(F79,";",""))&lt;&gt;0,LEN(F79)-LEN(SUBSTITUTE(F79,";",""))&lt;&gt;LEN(F$14)-LEN(SUBSTITUTE(F$14,";",""))),"FORMAT_;",IF(AND(E79="Original lender country (if multiple countries)",ISBLANK(F79)=TRUE,LEN(F$14)-LEN(SUBSTITUTE(F$14,";",""))&lt;&gt;0),"FORMAT_;",IF(AND(E79="Original lender country (if multiple countries)",ISBLANK(F79)=FALSE,LEN(F79)-LEN(SUBSTITUTE(F79,";",""))=0),"FORMAT_;",IF(OR(AND(E79="Designated Entity LEI",LEN(F79)&lt;&gt;20),AND(G79="{LEI}",LEN(F79)&lt;&gt;0,LEN(F79)&lt;20),AND(G79="{ISIN}",LEN(F79)&lt;&gt;0,LEN(F79)&lt;12),AND(LEN(F79)&lt;&gt;20,E79="Retaining entity LEI",ISBLANK(F79)=FALSE),AND(E79="Instrument ISIN",ISBLANK(F79)=FALSE,LEN(F79)&gt;0,LEN(F79)&lt;11),AND(D79="M",LEFT(G79,4)="{DAT",LEN(F79)&lt;&gt;10)),"FORMAT_LEN",IF(OR(AND(F79&lt;&gt;"",LEFT(G79,4)&lt;&gt;"{TEX",ISNUMBER(SUMPRODUCT(FIND(MID(F79,ROW(INDIRECT("1:"&amp;LEN(F79))),1),W79)))=FALSE),AND(F79&lt;&gt;"",LEFT(G79,4)&lt;&gt;"{TEX",ISERROR(SUMPRODUCT(SEARCH(MID(F79,ROW(INDIRECT("1:"&amp;LEN(TRIM(F79)))),1)," "&amp;W79&amp;CHAR(10)&amp;"""")))=TRUE)),"FORMAT_CHAR",IF(LEFT(G79,4)="{TEX","TEXT","UNK")))))))))))))))))))))))))</f>
        <v>UNK</v>
      </c>
      <c r="V79" s="126" t="b" cm="1">
        <f t="array" aca="1" ref="V79" ca="1">IF(OR(LEN(F79)&gt;P79+1),FALSE,IF(LEFT(G79,5)="{TEXT",TRUE,IF(AND(ISBLANK(F79)=FALSE,G79="{DATE_TEXT-YYYY-MM-DD}",LEN(F79)&lt;&gt;10),FALSE,IF(AND(ISBLANK(F79)=FALSE,ISNUMBER(SUMPRODUCT(SEARCH(MID(F79,ROW(INDIRECT("1:"&amp;LEN(TRIM(F79)))),1)," "&amp;W79&amp;CHAR(10)&amp;"""")))=FALSE),FALSE,TRUE))))</f>
        <v>1</v>
      </c>
      <c r="W79" s="127" t="str">
        <f>IF(G79="{Applicable/N/A}","N/Aplicable",IF(E79="Designated Entity LEI","ABCDEFGHIJKLMNOPQRSTUVWXYZ0123456789",IF(OR(G79="{ISIN}",G79="{LEI}"),";ABCDEFGHIJKLMNOPQRSTUVWXYZ0123456789",IF(G79="{Master Trust/Other}","Master TuOhe",IF(E79="Securitisation type","Privateublc",IF(LEFT(G79,4)="{CA_",Val!B$21,IF(G79="{COUNTRY_EU_LIST}"," ;abcdefghijklmnopqrstuvwxyzABCDEFGHIJKLMNOPQRSTUVWXYZ0123456789",IF(OR(G79="{NOTIFICATION ID}",G79="{SECURITISATION ID}"),Val!B$15,IF(G79="{COUNTRY_EU}"," ;abcdefghijklmnopqrstuvwxyzABCDEFGHIJKLMNOPQRSTUVWXYZ",IF(G79="{Confirmed/Unconfirmed}","ConfirmedUnc",IF(G79="{Confirmed/Unconfirmed/N/A}","Confirmed/UncNA",IF(LEFT(G79,4)="{DAT","0123456789-",IF(LEFT(G79,4)="{Y/N","YN",IF(OR(LEFT(G79,4)="{N/A",LEFT(G79,4)="{LIS",LEFT(G79,4)="{No ",LEFT(G79,4)="{SEC",LEFT(G79,4)="{Mas"),Val!B$20,IF(LEFT(G79,4)="{TEX",Val!B$21,IF(LEFT(G79,4)="{ALP",Val!B$20,IF(LEFT(G79,4)="{COU",Val!B$20)))))))))))))))))</f>
        <v xml:space="preserve"> !"#$%&amp;'()*+,-./0123456789:;&lt;=&gt;?@ABCDEFGHIJKLMNOPQRSTUVWXYZ[\]^_`abcdefghijklmnopqrstuvwxyz{|}</v>
      </c>
      <c r="X79" s="132"/>
      <c r="Y79" s="132"/>
      <c r="Z79" s="132"/>
      <c r="AA79" s="132"/>
      <c r="AB79" s="134"/>
      <c r="AC79" s="134"/>
      <c r="AD79" s="132"/>
      <c r="AE79" s="132"/>
      <c r="AF79" s="132"/>
      <c r="AG79" s="129" t="s">
        <v>922</v>
      </c>
      <c r="AH79" s="132"/>
      <c r="AI79" s="117"/>
      <c r="AJ79" s="132"/>
      <c r="AK79" s="75"/>
    </row>
    <row r="80" spans="1:37" s="2" customFormat="1" ht="169.5" customHeight="1" x14ac:dyDescent="0.3">
      <c r="A80" s="15" t="s">
        <v>1228</v>
      </c>
      <c r="B80" s="16" t="s">
        <v>357</v>
      </c>
      <c r="C80" s="24" t="s">
        <v>323</v>
      </c>
      <c r="D80" s="25" t="s">
        <v>46</v>
      </c>
      <c r="E80" s="26" t="s">
        <v>336</v>
      </c>
      <c r="F80" s="63"/>
      <c r="G80" s="109" t="s">
        <v>114</v>
      </c>
      <c r="H80" s="154"/>
      <c r="I80" s="88" t="s">
        <v>1452</v>
      </c>
      <c r="J80" s="159" t="s">
        <v>326</v>
      </c>
      <c r="K80" s="144"/>
      <c r="L80" s="144" t="s">
        <v>328</v>
      </c>
      <c r="M80" s="144" t="s">
        <v>171</v>
      </c>
      <c r="N80" s="146" t="s">
        <v>329</v>
      </c>
      <c r="O80" s="126">
        <f t="shared" ca="1" si="5"/>
        <v>1</v>
      </c>
      <c r="P80" s="126">
        <v>5000</v>
      </c>
      <c r="Q80" s="127" t="str">
        <f ca="1">IF(AND(E80="Last notification date",MONTH(TODAY())&gt;9,DAY(TODAY())&gt;9),YEAR(TODAY())&amp;"-"&amp;MONTH(TODAY())&amp;"-"&amp;DAY(TODAY()),IF(AND(E80="Last notification date",MONTH(TODAY())&lt;9,DAY(TODAY())&lt;10),YEAR(TODAY())&amp;"-0"&amp;MONTH(TODAY())&amp;"-0"&amp;DAY(TODAY()),IF(AND(E80="Last notification date",MONTH(TODAY())&gt;9,DAY(TODAY())&lt;10),YEAR(TODAY())&amp;"-"&amp;MONTH(TODAY())&amp;"-0"&amp;DAY(TODAY()),IF(AND(E80="Last notification date",MONTH(TODAY())&lt;10,DAY(TODAY())&gt;9),YEAR(TODAY())&amp;"-0"&amp;MONTH(TODAY())&amp;"-"&amp;DAY(TODAY()),IF(LEFT(G80,4)="{SEC","SEC ID",IF(LEFT(G80,4)="{DAT","DATE",IF(LEFT(G80,4)="{TEX",Val!B$21,IF(LEFT(G80,4)="{ALP",Val!B$20,IF(LEFT(G80,4)="{COU",Val!B$20,IF(OR(LEFT(G80,4)="{ISI",LEFT(G80,4)="{LEI"),Val!B$17,IF(OR(LEFT(G80,4)="{CA_",LEFT(G80,4)="{Mas",LEFT(G80,4)="{Y/N",LEFT(G80,4)="{No ",LEFT(G80,4)="{N/A",LEFT(G80,4)="{Con",LEFT(G80,4)="{LIS"),"LIST","")))))))))))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0" s="126">
        <f t="shared" si="6"/>
        <v>0</v>
      </c>
      <c r="S80" s="128"/>
      <c r="T80" s="126" t="str">
        <f t="shared" si="7"/>
        <v>BLANK</v>
      </c>
      <c r="U80" s="126" t="str" cm="1">
        <f t="array" aca="1" ref="U80" ca="1">IF(AND(E80="Payment exemption explanation",ISBLANK(F80)=FALSE,F$77="Confirmed"),"FORMAT",IF(AND(E80="Historical Default and Loss Performance Data location",F$3="Public",ISBLANK(F80)=TRUE),"FORMAT",IF(AND(E79="Subject to severe clawback",F79="Y",ISBLANK(F80)=TRUE),"FORMAT",IF(AND(E79="Subject to severe clawback",F79="N",ISBLANK(F80)=FALSE),"FORMAT",IF(AND(OR(E80="Credit granting criteria supervision comment",E80="Credit granting criteria compliance comment"),ISBLANK(F80)=FALSE,OR(AND(F$34="N",E475="Originator (or original lender) is not a Credit institution"),AND(F$37="N",E$37="Originator (or original lender) is not a Credit institution"))),"FORMAT_S17",IF(AND(C80="STSS60",E80="Location of Liability cash flow model",ISBLANK(F80)=TRUE,F$3="Public"),"FORMAT_S60",IF(AND(C80="STSS58",E80="Historical Default and Loss Performance Data location",ISBLANK(F80)=TRUE,F$3="Public"),"FORMAT_S37",IF(AND(E80="Sponsor LEI",ISBLANK(F80)=TRUE,ISBLANK(F$8)=TRUE),"FORMAT_LEI",IF(AND(E80="Originator LEI",ISBLANK(F80)=TRUE,ISBLANK(F$11)=TRUE),"FORMAT_LEI",IF(OR(T80="EMPTY",P80+1&lt;LEN(F80),AND(G79="{Confirmed/Unconfirmed/N/A}",S80="N/A",F79="N/A",F80&lt;&gt;"")),"FORMAT",IF(OR(AND(E80="Non-ABCP securitisation unique identifier",MID(F80,21,1)&lt;&gt;"N"),AND(E80="ABCP transaction unique identifier",MID(F80,21,1)&lt;&gt;"T"),AND(E80="ABCP programme unique identifier",MID(F80,21,1)&lt;&gt;"P")),"FORMAT_SEC_ID",IF(AND(E80="Underlying exposures classification",F80&lt;&gt;"residential mortgages",F80&lt;&gt;"commercial mortgages",F80&lt;&gt;"credit facilities provided to individuals for personal, family or household consumption purposes",F80&lt;&gt;"credit facilities, including loans and leases, provided to any type of enterprise or corporation",F80&lt;&gt;"auto loans/leases",F80&lt;&gt;"credit-card receivables",F80&lt;&gt;"trade receivables",F80&lt;&gt;"others"),"FORMAT_LIST",IF(AND(E80="Instrument code",LEN(F80)-LEN(SUBSTITUTE(F80,";",""))&lt;&gt;LEN(F79)-LEN(SUBSTITUTE(F79,";",""))),"FORMAT_;",IF(AND(E80="Sponsor country (if multiple countries)",LEN(F80)-LEN(SUBSTITUTE(F80,";",""))&lt;&gt;LEN(F$11)-LEN(SUBSTITUTE(F$11,";",""))),"FORMAT_;",IF(AND(E80="Sponsor country (if multiple countries)",ISBLANK(F80)=FALSE,LEN(F80)-LEN(SUBSTITUTE(F80,";",""))=0),"FORMAT_;",IF(AND(E80="Sponsor country (if multiple countries)",ISBLANK(F80)=TRUE,LEN(F$11)-LEN(SUBSTITUTE(F$11,";",""))&lt;&gt;0),"FORMAT_;",IF(AND(E80="Originator country  (if multiple countries)",LEN(F80)-LEN(SUBSTITUTE(F80,";",""))&lt;&gt;0,ISBLANK(F80)=FALSE,LEN(F80)-LEN(SUBSTITUTE(F80,";",""))&lt;&gt;LEN(F$8)-LEN(SUBSTITUTE(F$8,";",""))),"FORMAT_;",IF(AND(E80="Originator country  (if multiple countries)",ISBLANK(F80)=FALSE,LEN(F80)-LEN(SUBSTITUTE(F80,";",""))=0),"FORMAT_;",IF(AND(E80="Originator country  (if multiple countries)",ISBLANK(F80)=TRUE,LEN(F$8)-LEN(SUBSTITUTE(F$8,";",""))&lt;&gt;0),"FORMAT_;",IF(AND(E80="Original lender country (if multiple countries)",ISBLANK(F80)=FALSE,LEN(F80)-LEN(SUBSTITUTE(F80,";",""))&lt;&gt;0,LEN(F80)-LEN(SUBSTITUTE(F80,";",""))&lt;&gt;LEN(F$14)-LEN(SUBSTITUTE(F$14,";",""))),"FORMAT_;",IF(AND(E80="Original lender country (if multiple countries)",ISBLANK(F80)=TRUE,LEN(F$14)-LEN(SUBSTITUTE(F$14,";",""))&lt;&gt;0),"FORMAT_;",IF(AND(E80="Original lender country (if multiple countries)",ISBLANK(F80)=FALSE,LEN(F80)-LEN(SUBSTITUTE(F80,";",""))=0),"FORMAT_;",IF(OR(AND(E80="Designated Entity LEI",LEN(F80)&lt;&gt;20),AND(G80="{LEI}",LEN(F80)&lt;&gt;0,LEN(F80)&lt;20),AND(G80="{ISIN}",LEN(F80)&lt;&gt;0,LEN(F80)&lt;12),AND(LEN(F80)&lt;&gt;20,E80="Retaining entity LEI",ISBLANK(F80)=FALSE),AND(E80="Instrument ISIN",ISBLANK(F80)=FALSE,LEN(F80)&gt;0,LEN(F80)&lt;11),AND(D80="M",LEFT(G80,4)="{DAT",LEN(F80)&lt;&gt;10)),"FORMAT_LEN",IF(OR(AND(F80&lt;&gt;"",LEFT(G80,4)&lt;&gt;"{TEX",ISNUMBER(SUMPRODUCT(FIND(MID(F80,ROW(INDIRECT("1:"&amp;LEN(F80))),1),W80)))=FALSE),AND(F80&lt;&gt;"",LEFT(G80,4)&lt;&gt;"{TEX",ISERROR(SUMPRODUCT(SEARCH(MID(F80,ROW(INDIRECT("1:"&amp;LEN(TRIM(F80)))),1)," "&amp;W80&amp;CHAR(10)&amp;"""")))=TRUE)),"FORMAT_CHAR",IF(LEFT(G80,4)="{TEX","TEXT","UNK")))))))))))))))))))))))))</f>
        <v>TEXT</v>
      </c>
      <c r="V80" s="126" t="b" cm="1">
        <f t="array" aca="1" ref="V80" ca="1">IF(OR(LEN(F80)&gt;P80+1),FALSE,IF(LEFT(G80,5)="{TEXT",TRUE,IF(AND(ISBLANK(F80)=FALSE,G80="{DATE_TEXT-YYYY-MM-DD}",LEN(F80)&lt;&gt;10),FALSE,IF(AND(ISBLANK(F80)=FALSE,ISNUMBER(SUMPRODUCT(SEARCH(MID(F80,ROW(INDIRECT("1:"&amp;LEN(TRIM(F80)))),1)," "&amp;W80&amp;CHAR(10)&amp;"""")))=FALSE),FALSE,TRUE))))</f>
        <v>1</v>
      </c>
      <c r="W80" s="127" t="str">
        <f>IF(G80="{Applicable/N/A}","N/Aplicable",IF(E80="Designated Entity LEI","ABCDEFGHIJKLMNOPQRSTUVWXYZ0123456789",IF(OR(G80="{ISIN}",G80="{LEI}"),";ABCDEFGHIJKLMNOPQRSTUVWXYZ0123456789",IF(G80="{Master Trust/Other}","Master TuOhe",IF(E80="Securitisation type","Privateublc",IF(LEFT(G80,4)="{CA_",Val!B$21,IF(G80="{COUNTRY_EU_LIST}"," ;abcdefghijklmnopqrstuvwxyzABCDEFGHIJKLMNOPQRSTUVWXYZ0123456789",IF(OR(G80="{NOTIFICATION ID}",G80="{SECURITISATION ID}"),Val!B$15,IF(G80="{COUNTRY_EU}"," ;abcdefghijklmnopqrstuvwxyzABCDEFGHIJKLMNOPQRSTUVWXYZ",IF(G80="{Confirmed/Unconfirmed}","ConfirmedUnc",IF(G80="{Confirmed/Unconfirmed/N/A}","Confirmed/UncNA",IF(LEFT(G80,4)="{DAT","0123456789-",IF(LEFT(G80,4)="{Y/N","YN",IF(OR(LEFT(G80,4)="{N/A",LEFT(G80,4)="{LIS",LEFT(G80,4)="{No ",LEFT(G80,4)="{SEC",LEFT(G80,4)="{Mas"),Val!B$20,IF(LEFT(G80,4)="{TEX",Val!B$21,IF(LEFT(G80,4)="{ALP",Val!B$20,IF(LEFT(G80,4)="{COU",Val!B$20)))))))))))))))))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0" s="132"/>
      <c r="Y80" s="132"/>
      <c r="Z80" s="132"/>
      <c r="AA80" s="132"/>
      <c r="AB80" s="134"/>
      <c r="AC80" s="134"/>
      <c r="AD80" s="132"/>
      <c r="AE80" s="132"/>
      <c r="AF80" s="132"/>
      <c r="AG80" s="129" t="s">
        <v>840</v>
      </c>
      <c r="AH80" s="132"/>
      <c r="AI80" s="117"/>
      <c r="AJ80" s="132"/>
      <c r="AK80" s="75"/>
    </row>
    <row r="81" spans="1:37" s="2" customFormat="1" ht="86.4" x14ac:dyDescent="0.3">
      <c r="A81" s="15" t="s">
        <v>1229</v>
      </c>
      <c r="B81" s="16" t="s">
        <v>360</v>
      </c>
      <c r="C81" s="20" t="s">
        <v>338</v>
      </c>
      <c r="D81" s="21" t="s">
        <v>52</v>
      </c>
      <c r="E81" s="22" t="s">
        <v>339</v>
      </c>
      <c r="F81" s="45" t="s">
        <v>175</v>
      </c>
      <c r="G81" s="60" t="s">
        <v>190</v>
      </c>
      <c r="H81" s="153" t="s">
        <v>340</v>
      </c>
      <c r="I81" s="93" t="s">
        <v>1373</v>
      </c>
      <c r="J81" s="155" t="s">
        <v>341</v>
      </c>
      <c r="K81" s="143" t="s">
        <v>342</v>
      </c>
      <c r="L81" s="143" t="s">
        <v>343</v>
      </c>
      <c r="M81" s="143" t="s">
        <v>268</v>
      </c>
      <c r="N81" s="145" t="s">
        <v>344</v>
      </c>
      <c r="O81" s="126">
        <f t="shared" ca="1" si="5"/>
        <v>1</v>
      </c>
      <c r="P81" s="126">
        <v>12</v>
      </c>
      <c r="Q81" s="127" t="str">
        <f ca="1">IF(AND(E81="Last notification date",MONTH(TODAY())&gt;9,DAY(TODAY())&gt;9),YEAR(TODAY())&amp;"-"&amp;MONTH(TODAY())&amp;"-"&amp;DAY(TODAY()),IF(AND(E81="Last notification date",MONTH(TODAY())&lt;9,DAY(TODAY())&lt;10),YEAR(TODAY())&amp;"-0"&amp;MONTH(TODAY())&amp;"-0"&amp;DAY(TODAY()),IF(AND(E81="Last notification date",MONTH(TODAY())&gt;9,DAY(TODAY())&lt;10),YEAR(TODAY())&amp;"-"&amp;MONTH(TODAY())&amp;"-0"&amp;DAY(TODAY()),IF(AND(E81="Last notification date",MONTH(TODAY())&lt;10,DAY(TODAY())&gt;9),YEAR(TODAY())&amp;"-0"&amp;MONTH(TODAY())&amp;"-"&amp;DAY(TODAY()),IF(LEFT(G81,4)="{SEC","SEC ID",IF(LEFT(G81,4)="{DAT","DATE",IF(LEFT(G81,4)="{TEX",Val!B$21,IF(LEFT(G81,4)="{ALP",Val!B$20,IF(LEFT(G81,4)="{COU",Val!B$20,IF(OR(LEFT(G81,4)="{ISI",LEFT(G81,4)="{LEI"),Val!B$17,IF(OR(LEFT(G81,4)="{CA_",LEFT(G81,4)="{Mas",LEFT(G81,4)="{Y/N",LEFT(G81,4)="{No ",LEFT(G81,4)="{N/A",LEFT(G81,4)="{Con",LEFT(G81,4)="{LIS"),"LIST","")))))))))))</f>
        <v>LIST</v>
      </c>
      <c r="R81" s="126">
        <f t="shared" si="6"/>
        <v>9</v>
      </c>
      <c r="S81" s="128"/>
      <c r="T81" s="126" t="str">
        <f t="shared" si="7"/>
        <v>UNK</v>
      </c>
      <c r="U81" s="126" t="str" cm="1">
        <f t="array" aca="1" ref="U81" ca="1">IF(AND(E81="Payment exemption explanation",ISBLANK(F81)=FALSE,F$77="Confirmed"),"FORMAT",IF(AND(E81="Historical Default and Loss Performance Data location",F$3="Public",ISBLANK(F81)=TRUE),"FORMAT",IF(AND(E80="Subject to severe clawback",F80="Y",ISBLANK(F81)=TRUE),"FORMAT",IF(AND(E80="Subject to severe clawback",F80="N",ISBLANK(F81)=FALSE),"FORMAT",IF(AND(OR(E81="Credit granting criteria supervision comment",E81="Credit granting criteria compliance comment"),ISBLANK(F81)=FALSE,OR(AND(F$34="N",E476="Originator (or original lender) is not a Credit institution"),AND(F$37="N",E$37="Originator (or original lender) is not a Credit institution"))),"FORMAT_S17",IF(AND(C81="STSS60",E81="Location of Liability cash flow model",ISBLANK(F81)=TRUE,F$3="Public"),"FORMAT_S60",IF(AND(C81="STSS58",E81="Historical Default and Loss Performance Data location",ISBLANK(F81)=TRUE,F$3="Public"),"FORMAT_S37",IF(AND(E81="Sponsor LEI",ISBLANK(F81)=TRUE,ISBLANK(F$8)=TRUE),"FORMAT_LEI",IF(AND(E81="Originator LEI",ISBLANK(F81)=TRUE,ISBLANK(F$11)=TRUE),"FORMAT_LEI",IF(OR(T81="EMPTY",P81+1&lt;LEN(F81),AND(G80="{Confirmed/Unconfirmed/N/A}",S81="N/A",F80="N/A",F81&lt;&gt;"")),"FORMAT",IF(OR(AND(E81="Non-ABCP securitisation unique identifier",MID(F81,21,1)&lt;&gt;"N"),AND(E81="ABCP transaction unique identifier",MID(F81,21,1)&lt;&gt;"T"),AND(E81="ABCP programme unique identifier",MID(F81,21,1)&lt;&gt;"P")),"FORMAT_SEC_ID",IF(AND(E81="Underlying exposures classification",F81&lt;&gt;"residential mortgages",F81&lt;&gt;"commercial mortgages",F81&lt;&gt;"credit facilities provided to individuals for personal, family or household consumption purposes",F81&lt;&gt;"credit facilities, including loans and leases, provided to any type of enterprise or corporation",F81&lt;&gt;"auto loans/leases",F81&lt;&gt;"credit-card receivables",F81&lt;&gt;"trade receivables",F81&lt;&gt;"others"),"FORMAT_LIST",IF(AND(E81="Instrument code",LEN(F81)-LEN(SUBSTITUTE(F81,";",""))&lt;&gt;LEN(F80)-LEN(SUBSTITUTE(F80,";",""))),"FORMAT_;",IF(AND(E81="Sponsor country (if multiple countries)",LEN(F81)-LEN(SUBSTITUTE(F81,";",""))&lt;&gt;LEN(F$11)-LEN(SUBSTITUTE(F$11,";",""))),"FORMAT_;",IF(AND(E81="Sponsor country (if multiple countries)",ISBLANK(F81)=FALSE,LEN(F81)-LEN(SUBSTITUTE(F81,";",""))=0),"FORMAT_;",IF(AND(E81="Sponsor country (if multiple countries)",ISBLANK(F81)=TRUE,LEN(F$11)-LEN(SUBSTITUTE(F$11,";",""))&lt;&gt;0),"FORMAT_;",IF(AND(E81="Originator country  (if multiple countries)",LEN(F81)-LEN(SUBSTITUTE(F81,";",""))&lt;&gt;0,ISBLANK(F81)=FALSE,LEN(F81)-LEN(SUBSTITUTE(F81,";",""))&lt;&gt;LEN(F$8)-LEN(SUBSTITUTE(F$8,";",""))),"FORMAT_;",IF(AND(E81="Originator country  (if multiple countries)",ISBLANK(F81)=FALSE,LEN(F81)-LEN(SUBSTITUTE(F81,";",""))=0),"FORMAT_;",IF(AND(E81="Originator country  (if multiple countries)",ISBLANK(F81)=TRUE,LEN(F$8)-LEN(SUBSTITUTE(F$8,";",""))&lt;&gt;0),"FORMAT_;",IF(AND(E81="Original lender country (if multiple countries)",ISBLANK(F81)=FALSE,LEN(F81)-LEN(SUBSTITUTE(F81,";",""))&lt;&gt;0,LEN(F81)-LEN(SUBSTITUTE(F81,";",""))&lt;&gt;LEN(F$14)-LEN(SUBSTITUTE(F$14,";",""))),"FORMAT_;",IF(AND(E81="Original lender country (if multiple countries)",ISBLANK(F81)=TRUE,LEN(F$14)-LEN(SUBSTITUTE(F$14,";",""))&lt;&gt;0),"FORMAT_;",IF(AND(E81="Original lender country (if multiple countries)",ISBLANK(F81)=FALSE,LEN(F81)-LEN(SUBSTITUTE(F81,";",""))=0),"FORMAT_;",IF(OR(AND(E81="Designated Entity LEI",LEN(F81)&lt;&gt;20),AND(G81="{LEI}",LEN(F81)&lt;&gt;0,LEN(F81)&lt;20),AND(G81="{ISIN}",LEN(F81)&lt;&gt;0,LEN(F81)&lt;12),AND(LEN(F81)&lt;&gt;20,E81="Retaining entity LEI",ISBLANK(F81)=FALSE),AND(E81="Instrument ISIN",ISBLANK(F81)=FALSE,LEN(F81)&gt;0,LEN(F81)&lt;11),AND(D81="M",LEFT(G81,4)="{DAT",LEN(F81)&lt;&gt;10)),"FORMAT_LEN",IF(OR(AND(F81&lt;&gt;"",LEFT(G81,4)&lt;&gt;"{TEX",ISNUMBER(SUMPRODUCT(FIND(MID(F81,ROW(INDIRECT("1:"&amp;LEN(F81))),1),W81)))=FALSE),AND(F81&lt;&gt;"",LEFT(G81,4)&lt;&gt;"{TEX",ISERROR(SUMPRODUCT(SEARCH(MID(F81,ROW(INDIRECT("1:"&amp;LEN(TRIM(F81)))),1)," "&amp;W81&amp;CHAR(10)&amp;"""")))=TRUE)),"FORMAT_CHAR",IF(LEFT(G81,4)="{TEX","TEXT","UNK")))))))))))))))))))))))))</f>
        <v>UNK</v>
      </c>
      <c r="V81" s="126" t="b" cm="1">
        <f t="array" aca="1" ref="V81" ca="1">IF(OR(LEN(F81)&gt;P81+1),FALSE,IF(LEFT(G81,5)="{TEXT",TRUE,IF(AND(ISBLANK(F81)=FALSE,G81="{DATE_TEXT-YYYY-MM-DD}",LEN(F81)&lt;&gt;10),FALSE,IF(AND(ISBLANK(F81)=FALSE,ISNUMBER(SUMPRODUCT(SEARCH(MID(F81,ROW(INDIRECT("1:"&amp;LEN(TRIM(F81)))),1)," "&amp;W81&amp;CHAR(10)&amp;"""")))=FALSE),FALSE,TRUE))))</f>
        <v>1</v>
      </c>
      <c r="W81" s="127" t="str">
        <f>IF(G81="{Applicable/N/A}","N/Aplicable",IF(E81="Designated Entity LEI","ABCDEFGHIJKLMNOPQRSTUVWXYZ0123456789",IF(OR(G81="{ISIN}",G81="{LEI}"),";ABCDEFGHIJKLMNOPQRSTUVWXYZ0123456789",IF(G81="{Master Trust/Other}","Master TuOhe",IF(E81="Securitisation type","Privateublc",IF(LEFT(G81,4)="{CA_",Val!B$21,IF(G81="{COUNTRY_EU_LIST}"," ;abcdefghijklmnopqrstuvwxyzABCDEFGHIJKLMNOPQRSTUVWXYZ0123456789",IF(OR(G81="{NOTIFICATION ID}",G81="{SECURITISATION ID}"),Val!B$15,IF(G81="{COUNTRY_EU}"," ;abcdefghijklmnopqrstuvwxyzABCDEFGHIJKLMNOPQRSTUVWXYZ",IF(G81="{Confirmed/Unconfirmed}","ConfirmedUnc",IF(G81="{Confirmed/Unconfirmed/N/A}","Confirmed/UncNA",IF(LEFT(G81,4)="{DAT","0123456789-",IF(LEFT(G81,4)="{Y/N","YN",IF(OR(LEFT(G81,4)="{N/A",LEFT(G81,4)="{LIS",LEFT(G81,4)="{No ",LEFT(G81,4)="{SEC",LEFT(G81,4)="{Mas"),Val!B$20,IF(LEFT(G81,4)="{TEX",Val!B$21,IF(LEFT(G81,4)="{ALP",Val!B$20,IF(LEFT(G81,4)="{COU",Val!B$20)))))))))))))))))</f>
        <v>ConfirmedUnc</v>
      </c>
      <c r="X81" s="132"/>
      <c r="Y81" s="132"/>
      <c r="Z81" s="132"/>
      <c r="AA81" s="132"/>
      <c r="AB81" s="134"/>
      <c r="AC81" s="134"/>
      <c r="AD81" s="132"/>
      <c r="AE81" s="132"/>
      <c r="AF81" s="132"/>
      <c r="AG81" s="129" t="s">
        <v>836</v>
      </c>
      <c r="AH81" s="132"/>
      <c r="AI81" s="117"/>
      <c r="AJ81" s="132"/>
      <c r="AK81" s="75"/>
    </row>
    <row r="82" spans="1:37" s="2" customFormat="1" ht="75.599999999999994" x14ac:dyDescent="0.3">
      <c r="A82" s="15" t="s">
        <v>1230</v>
      </c>
      <c r="B82" s="16" t="s">
        <v>363</v>
      </c>
      <c r="C82" s="20" t="s">
        <v>338</v>
      </c>
      <c r="D82" s="21" t="s">
        <v>52</v>
      </c>
      <c r="E82" s="22" t="s">
        <v>346</v>
      </c>
      <c r="F82" s="45" t="s">
        <v>1457</v>
      </c>
      <c r="G82" s="60" t="s">
        <v>272</v>
      </c>
      <c r="H82" s="154"/>
      <c r="I82" s="88" t="s">
        <v>1338</v>
      </c>
      <c r="J82" s="159" t="s">
        <v>341</v>
      </c>
      <c r="K82" s="144"/>
      <c r="L82" s="144" t="s">
        <v>343</v>
      </c>
      <c r="M82" s="144" t="s">
        <v>268</v>
      </c>
      <c r="N82" s="146" t="s">
        <v>344</v>
      </c>
      <c r="O82" s="126">
        <f t="shared" ca="1" si="5"/>
        <v>1</v>
      </c>
      <c r="P82" s="126">
        <v>32767</v>
      </c>
      <c r="Q82" s="127" t="str">
        <f ca="1">IF(AND(E82="Last notification date",MONTH(TODAY())&gt;9,DAY(TODAY())&gt;9),YEAR(TODAY())&amp;"-"&amp;MONTH(TODAY())&amp;"-"&amp;DAY(TODAY()),IF(AND(E82="Last notification date",MONTH(TODAY())&lt;9,DAY(TODAY())&lt;10),YEAR(TODAY())&amp;"-0"&amp;MONTH(TODAY())&amp;"-0"&amp;DAY(TODAY()),IF(AND(E82="Last notification date",MONTH(TODAY())&gt;9,DAY(TODAY())&lt;10),YEAR(TODAY())&amp;"-"&amp;MONTH(TODAY())&amp;"-0"&amp;DAY(TODAY()),IF(AND(E82="Last notification date",MONTH(TODAY())&lt;10,DAY(TODAY())&gt;9),YEAR(TODAY())&amp;"-0"&amp;MONTH(TODAY())&amp;"-"&amp;DAY(TODAY()),IF(LEFT(G82,4)="{SEC","SEC ID",IF(LEFT(G82,4)="{DAT","DATE",IF(LEFT(G82,4)="{TEX",Val!B$21,IF(LEFT(G82,4)="{ALP",Val!B$20,IF(LEFT(G82,4)="{COU",Val!B$20,IF(OR(LEFT(G82,4)="{ISI",LEFT(G82,4)="{LEI"),Val!B$17,IF(OR(LEFT(G82,4)="{CA_",LEFT(G82,4)="{Mas",LEFT(G82,4)="{Y/N",LEFT(G82,4)="{No ",LEFT(G82,4)="{N/A",LEFT(G82,4)="{Con",LEFT(G82,4)="{LIS"),"LIST","")))))))))))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2" s="126">
        <f t="shared" si="6"/>
        <v>61</v>
      </c>
      <c r="S82" s="128"/>
      <c r="T82" s="126" t="str">
        <f t="shared" si="7"/>
        <v>UNK</v>
      </c>
      <c r="U82" s="126" t="str" cm="1">
        <f t="array" aca="1" ref="U82" ca="1">IF(AND(E82="Payment exemption explanation",ISBLANK(F82)=FALSE,F$77="Confirmed"),"FORMAT",IF(AND(E82="Historical Default and Loss Performance Data location",F$3="Public",ISBLANK(F82)=TRUE),"FORMAT",IF(AND(E81="Subject to severe clawback",F81="Y",ISBLANK(F82)=TRUE),"FORMAT",IF(AND(E81="Subject to severe clawback",F81="N",ISBLANK(F82)=FALSE),"FORMAT",IF(AND(OR(E82="Credit granting criteria supervision comment",E82="Credit granting criteria compliance comment"),ISBLANK(F82)=FALSE,OR(AND(F$34="N",E477="Originator (or original lender) is not a Credit institution"),AND(F$37="N",E$37="Originator (or original lender) is not a Credit institution"))),"FORMAT_S17",IF(AND(C82="STSS60",E82="Location of Liability cash flow model",ISBLANK(F82)=TRUE,F$3="Public"),"FORMAT_S60",IF(AND(C82="STSS58",E82="Historical Default and Loss Performance Data location",ISBLANK(F82)=TRUE,F$3="Public"),"FORMAT_S37",IF(AND(E82="Sponsor LEI",ISBLANK(F82)=TRUE,ISBLANK(F$8)=TRUE),"FORMAT_LEI",IF(AND(E82="Originator LEI",ISBLANK(F82)=TRUE,ISBLANK(F$11)=TRUE),"FORMAT_LEI",IF(OR(T82="EMPTY",P82+1&lt;LEN(F82),AND(G81="{Confirmed/Unconfirmed/N/A}",S82="N/A",F81="N/A",F82&lt;&gt;"")),"FORMAT",IF(OR(AND(E82="Non-ABCP securitisation unique identifier",MID(F82,21,1)&lt;&gt;"N"),AND(E82="ABCP transaction unique identifier",MID(F82,21,1)&lt;&gt;"T"),AND(E82="ABCP programme unique identifier",MID(F82,21,1)&lt;&gt;"P")),"FORMAT_SEC_ID",IF(AND(E82="Underlying exposures classification",F82&lt;&gt;"residential mortgages",F82&lt;&gt;"commercial mortgages",F82&lt;&gt;"credit facilities provided to individuals for personal, family or household consumption purposes",F82&lt;&gt;"credit facilities, including loans and leases, provided to any type of enterprise or corporation",F82&lt;&gt;"auto loans/leases",F82&lt;&gt;"credit-card receivables",F82&lt;&gt;"trade receivables",F82&lt;&gt;"others"),"FORMAT_LIST",IF(AND(E82="Instrument code",LEN(F82)-LEN(SUBSTITUTE(F82,";",""))&lt;&gt;LEN(F81)-LEN(SUBSTITUTE(F81,";",""))),"FORMAT_;",IF(AND(E82="Sponsor country (if multiple countries)",LEN(F82)-LEN(SUBSTITUTE(F82,";",""))&lt;&gt;LEN(F$11)-LEN(SUBSTITUTE(F$11,";",""))),"FORMAT_;",IF(AND(E82="Sponsor country (if multiple countries)",ISBLANK(F82)=FALSE,LEN(F82)-LEN(SUBSTITUTE(F82,";",""))=0),"FORMAT_;",IF(AND(E82="Sponsor country (if multiple countries)",ISBLANK(F82)=TRUE,LEN(F$11)-LEN(SUBSTITUTE(F$11,";",""))&lt;&gt;0),"FORMAT_;",IF(AND(E82="Originator country  (if multiple countries)",LEN(F82)-LEN(SUBSTITUTE(F82,";",""))&lt;&gt;0,ISBLANK(F82)=FALSE,LEN(F82)-LEN(SUBSTITUTE(F82,";",""))&lt;&gt;LEN(F$8)-LEN(SUBSTITUTE(F$8,";",""))),"FORMAT_;",IF(AND(E82="Originator country  (if multiple countries)",ISBLANK(F82)=FALSE,LEN(F82)-LEN(SUBSTITUTE(F82,";",""))=0),"FORMAT_;",IF(AND(E82="Originator country  (if multiple countries)",ISBLANK(F82)=TRUE,LEN(F$8)-LEN(SUBSTITUTE(F$8,";",""))&lt;&gt;0),"FORMAT_;",IF(AND(E82="Original lender country (if multiple countries)",ISBLANK(F82)=FALSE,LEN(F82)-LEN(SUBSTITUTE(F82,";",""))&lt;&gt;0,LEN(F82)-LEN(SUBSTITUTE(F82,";",""))&lt;&gt;LEN(F$14)-LEN(SUBSTITUTE(F$14,";",""))),"FORMAT_;",IF(AND(E82="Original lender country (if multiple countries)",ISBLANK(F82)=TRUE,LEN(F$14)-LEN(SUBSTITUTE(F$14,";",""))&lt;&gt;0),"FORMAT_;",IF(AND(E82="Original lender country (if multiple countries)",ISBLANK(F82)=FALSE,LEN(F82)-LEN(SUBSTITUTE(F82,";",""))=0),"FORMAT_;",IF(OR(AND(E82="Designated Entity LEI",LEN(F82)&lt;&gt;20),AND(G82="{LEI}",LEN(F82)&lt;&gt;0,LEN(F82)&lt;20),AND(G82="{ISIN}",LEN(F82)&lt;&gt;0,LEN(F82)&lt;12),AND(LEN(F82)&lt;&gt;20,E82="Retaining entity LEI",ISBLANK(F82)=FALSE),AND(E82="Instrument ISIN",ISBLANK(F82)=FALSE,LEN(F82)&gt;0,LEN(F82)&lt;11),AND(D82="M",LEFT(G82,4)="{DAT",LEN(F82)&lt;&gt;10)),"FORMAT_LEN",IF(OR(AND(F82&lt;&gt;"",LEFT(G82,4)&lt;&gt;"{TEX",ISNUMBER(SUMPRODUCT(FIND(MID(F82,ROW(INDIRECT("1:"&amp;LEN(F82))),1),W82)))=FALSE),AND(F82&lt;&gt;"",LEFT(G82,4)&lt;&gt;"{TEX",ISERROR(SUMPRODUCT(SEARCH(MID(F82,ROW(INDIRECT("1:"&amp;LEN(TRIM(F82)))),1)," "&amp;W82&amp;CHAR(10)&amp;"""")))=TRUE)),"FORMAT_CHAR",IF(LEFT(G82,4)="{TEX","TEXT","UNK")))))))))))))))))))))))))</f>
        <v>TEXT</v>
      </c>
      <c r="V82" s="126" t="b" cm="1">
        <f t="array" aca="1" ref="V82" ca="1">IF(OR(LEN(F82)&gt;P82+1),FALSE,IF(LEFT(G82,5)="{TEXT",TRUE,IF(AND(ISBLANK(F82)=FALSE,G82="{DATE_TEXT-YYYY-MM-DD}",LEN(F82)&lt;&gt;10),FALSE,IF(AND(ISBLANK(F82)=FALSE,ISNUMBER(SUMPRODUCT(SEARCH(MID(F82,ROW(INDIRECT("1:"&amp;LEN(TRIM(F82)))),1)," "&amp;W82&amp;CHAR(10)&amp;"""")))=FALSE),FALSE,TRUE))))</f>
        <v>1</v>
      </c>
      <c r="W82" s="127" t="str">
        <f>IF(G82="{Applicable/N/A}","N/Aplicable",IF(E82="Designated Entity LEI","ABCDEFGHIJKLMNOPQRSTUVWXYZ0123456789",IF(OR(G82="{ISIN}",G82="{LEI}"),";ABCDEFGHIJKLMNOPQRSTUVWXYZ0123456789",IF(G82="{Master Trust/Other}","Master TuOhe",IF(E82="Securitisation type","Privateublc",IF(LEFT(G82,4)="{CA_",Val!B$21,IF(G82="{COUNTRY_EU_LIST}"," ;abcdefghijklmnopqrstuvwxyzABCDEFGHIJKLMNOPQRSTUVWXYZ0123456789",IF(OR(G82="{NOTIFICATION ID}",G82="{SECURITISATION ID}"),Val!B$15,IF(G82="{COUNTRY_EU}"," ;abcdefghijklmnopqrstuvwxyzABCDEFGHIJKLMNOPQRSTUVWXYZ",IF(G82="{Confirmed/Unconfirmed}","ConfirmedUnc",IF(G82="{Confirmed/Unconfirmed/N/A}","Confirmed/UncNA",IF(LEFT(G82,4)="{DAT","0123456789-",IF(LEFT(G82,4)="{Y/N","YN",IF(OR(LEFT(G82,4)="{N/A",LEFT(G82,4)="{LIS",LEFT(G82,4)="{No ",LEFT(G82,4)="{SEC",LEFT(G82,4)="{Mas"),Val!B$20,IF(LEFT(G82,4)="{TEX",Val!B$21,IF(LEFT(G82,4)="{ALP",Val!B$20,IF(LEFT(G82,4)="{COU",Val!B$20)))))))))))))))))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2" s="132"/>
      <c r="Y82" s="132"/>
      <c r="Z82" s="132"/>
      <c r="AA82" s="132"/>
      <c r="AB82" s="134"/>
      <c r="AC82" s="134"/>
      <c r="AD82" s="132"/>
      <c r="AE82" s="132"/>
      <c r="AF82" s="132"/>
      <c r="AG82" s="129" t="s">
        <v>846</v>
      </c>
      <c r="AH82" s="132"/>
      <c r="AI82" s="117"/>
      <c r="AJ82" s="132"/>
      <c r="AK82" s="75"/>
    </row>
    <row r="83" spans="1:37" s="2" customFormat="1" ht="86.4" x14ac:dyDescent="0.3">
      <c r="A83" s="15" t="s">
        <v>1231</v>
      </c>
      <c r="B83" s="16" t="s">
        <v>365</v>
      </c>
      <c r="C83" s="20" t="s">
        <v>348</v>
      </c>
      <c r="D83" s="21" t="s">
        <v>52</v>
      </c>
      <c r="E83" s="22" t="s">
        <v>349</v>
      </c>
      <c r="F83" s="45" t="s">
        <v>175</v>
      </c>
      <c r="G83" s="60" t="s">
        <v>190</v>
      </c>
      <c r="H83" s="153" t="s">
        <v>350</v>
      </c>
      <c r="I83" s="93" t="s">
        <v>1373</v>
      </c>
      <c r="J83" s="155" t="s">
        <v>351</v>
      </c>
      <c r="K83" s="143" t="s">
        <v>352</v>
      </c>
      <c r="L83" s="143" t="s">
        <v>353</v>
      </c>
      <c r="M83" s="143" t="s">
        <v>195</v>
      </c>
      <c r="N83" s="145" t="s">
        <v>354</v>
      </c>
      <c r="O83" s="126">
        <f t="shared" ca="1" si="5"/>
        <v>1</v>
      </c>
      <c r="P83" s="126">
        <v>12</v>
      </c>
      <c r="Q83" s="127" t="str">
        <f ca="1">IF(AND(E83="Last notification date",MONTH(TODAY())&gt;9,DAY(TODAY())&gt;9),YEAR(TODAY())&amp;"-"&amp;MONTH(TODAY())&amp;"-"&amp;DAY(TODAY()),IF(AND(E83="Last notification date",MONTH(TODAY())&lt;9,DAY(TODAY())&lt;10),YEAR(TODAY())&amp;"-0"&amp;MONTH(TODAY())&amp;"-0"&amp;DAY(TODAY()),IF(AND(E83="Last notification date",MONTH(TODAY())&gt;9,DAY(TODAY())&lt;10),YEAR(TODAY())&amp;"-"&amp;MONTH(TODAY())&amp;"-0"&amp;DAY(TODAY()),IF(AND(E83="Last notification date",MONTH(TODAY())&lt;10,DAY(TODAY())&gt;9),YEAR(TODAY())&amp;"-0"&amp;MONTH(TODAY())&amp;"-"&amp;DAY(TODAY()),IF(LEFT(G83,4)="{SEC","SEC ID",IF(LEFT(G83,4)="{DAT","DATE",IF(LEFT(G83,4)="{TEX",Val!B$21,IF(LEFT(G83,4)="{ALP",Val!B$20,IF(LEFT(G83,4)="{COU",Val!B$20,IF(OR(LEFT(G83,4)="{ISI",LEFT(G83,4)="{LEI"),Val!B$17,IF(OR(LEFT(G83,4)="{CA_",LEFT(G83,4)="{Mas",LEFT(G83,4)="{Y/N",LEFT(G83,4)="{No ",LEFT(G83,4)="{N/A",LEFT(G83,4)="{Con",LEFT(G83,4)="{LIS"),"LIST","")))))))))))</f>
        <v>LIST</v>
      </c>
      <c r="R83" s="126">
        <f t="shared" si="6"/>
        <v>9</v>
      </c>
      <c r="S83" s="128"/>
      <c r="T83" s="126" t="str">
        <f t="shared" si="7"/>
        <v>UNK</v>
      </c>
      <c r="U83" s="126" t="str" cm="1">
        <f t="array" aca="1" ref="U83" ca="1">IF(AND(E83="Payment exemption explanation",ISBLANK(F83)=FALSE,F$77="Confirmed"),"FORMAT",IF(AND(E83="Historical Default and Loss Performance Data location",F$3="Public",ISBLANK(F83)=TRUE),"FORMAT",IF(AND(E82="Subject to severe clawback",F82="Y",ISBLANK(F83)=TRUE),"FORMAT",IF(AND(E82="Subject to severe clawback",F82="N",ISBLANK(F83)=FALSE),"FORMAT",IF(AND(OR(E83="Credit granting criteria supervision comment",E83="Credit granting criteria compliance comment"),ISBLANK(F83)=FALSE,OR(AND(F$34="N",E478="Originator (or original lender) is not a Credit institution"),AND(F$37="N",E$37="Originator (or original lender) is not a Credit institution"))),"FORMAT_S17",IF(AND(C83="STSS60",E83="Location of Liability cash flow model",ISBLANK(F83)=TRUE,F$3="Public"),"FORMAT_S60",IF(AND(C83="STSS58",E83="Historical Default and Loss Performance Data location",ISBLANK(F83)=TRUE,F$3="Public"),"FORMAT_S37",IF(AND(E83="Sponsor LEI",ISBLANK(F83)=TRUE,ISBLANK(F$8)=TRUE),"FORMAT_LEI",IF(AND(E83="Originator LEI",ISBLANK(F83)=TRUE,ISBLANK(F$11)=TRUE),"FORMAT_LEI",IF(OR(T83="EMPTY",P83+1&lt;LEN(F83),AND(G82="{Confirmed/Unconfirmed/N/A}",S83="N/A",F82="N/A",F83&lt;&gt;"")),"FORMAT",IF(OR(AND(E83="Non-ABCP securitisation unique identifier",MID(F83,21,1)&lt;&gt;"N"),AND(E83="ABCP transaction unique identifier",MID(F83,21,1)&lt;&gt;"T"),AND(E83="ABCP programme unique identifier",MID(F83,21,1)&lt;&gt;"P")),"FORMAT_SEC_ID",IF(AND(E83="Underlying exposures classification",F83&lt;&gt;"residential mortgages",F83&lt;&gt;"commercial mortgages",F83&lt;&gt;"credit facilities provided to individuals for personal, family or household consumption purposes",F83&lt;&gt;"credit facilities, including loans and leases, provided to any type of enterprise or corporation",F83&lt;&gt;"auto loans/leases",F83&lt;&gt;"credit-card receivables",F83&lt;&gt;"trade receivables",F83&lt;&gt;"others"),"FORMAT_LIST",IF(AND(E83="Instrument code",LEN(F83)-LEN(SUBSTITUTE(F83,";",""))&lt;&gt;LEN(F82)-LEN(SUBSTITUTE(F82,";",""))),"FORMAT_;",IF(AND(E83="Sponsor country (if multiple countries)",LEN(F83)-LEN(SUBSTITUTE(F83,";",""))&lt;&gt;LEN(F$11)-LEN(SUBSTITUTE(F$11,";",""))),"FORMAT_;",IF(AND(E83="Sponsor country (if multiple countries)",ISBLANK(F83)=FALSE,LEN(F83)-LEN(SUBSTITUTE(F83,";",""))=0),"FORMAT_;",IF(AND(E83="Sponsor country (if multiple countries)",ISBLANK(F83)=TRUE,LEN(F$11)-LEN(SUBSTITUTE(F$11,";",""))&lt;&gt;0),"FORMAT_;",IF(AND(E83="Originator country  (if multiple countries)",LEN(F83)-LEN(SUBSTITUTE(F83,";",""))&lt;&gt;0,ISBLANK(F83)=FALSE,LEN(F83)-LEN(SUBSTITUTE(F83,";",""))&lt;&gt;LEN(F$8)-LEN(SUBSTITUTE(F$8,";",""))),"FORMAT_;",IF(AND(E83="Originator country  (if multiple countries)",ISBLANK(F83)=FALSE,LEN(F83)-LEN(SUBSTITUTE(F83,";",""))=0),"FORMAT_;",IF(AND(E83="Originator country  (if multiple countries)",ISBLANK(F83)=TRUE,LEN(F$8)-LEN(SUBSTITUTE(F$8,";",""))&lt;&gt;0),"FORMAT_;",IF(AND(E83="Original lender country (if multiple countries)",ISBLANK(F83)=FALSE,LEN(F83)-LEN(SUBSTITUTE(F83,";",""))&lt;&gt;0,LEN(F83)-LEN(SUBSTITUTE(F83,";",""))&lt;&gt;LEN(F$14)-LEN(SUBSTITUTE(F$14,";",""))),"FORMAT_;",IF(AND(E83="Original lender country (if multiple countries)",ISBLANK(F83)=TRUE,LEN(F$14)-LEN(SUBSTITUTE(F$14,";",""))&lt;&gt;0),"FORMAT_;",IF(AND(E83="Original lender country (if multiple countries)",ISBLANK(F83)=FALSE,LEN(F83)-LEN(SUBSTITUTE(F83,";",""))=0),"FORMAT_;",IF(OR(AND(E83="Designated Entity LEI",LEN(F83)&lt;&gt;20),AND(G83="{LEI}",LEN(F83)&lt;&gt;0,LEN(F83)&lt;20),AND(G83="{ISIN}",LEN(F83)&lt;&gt;0,LEN(F83)&lt;12),AND(LEN(F83)&lt;&gt;20,E83="Retaining entity LEI",ISBLANK(F83)=FALSE),AND(E83="Instrument ISIN",ISBLANK(F83)=FALSE,LEN(F83)&gt;0,LEN(F83)&lt;11),AND(D83="M",LEFT(G83,4)="{DAT",LEN(F83)&lt;&gt;10)),"FORMAT_LEN",IF(OR(AND(F83&lt;&gt;"",LEFT(G83,4)&lt;&gt;"{TEX",ISNUMBER(SUMPRODUCT(FIND(MID(F83,ROW(INDIRECT("1:"&amp;LEN(F83))),1),W83)))=FALSE),AND(F83&lt;&gt;"",LEFT(G83,4)&lt;&gt;"{TEX",ISERROR(SUMPRODUCT(SEARCH(MID(F83,ROW(INDIRECT("1:"&amp;LEN(TRIM(F83)))),1)," "&amp;W83&amp;CHAR(10)&amp;"""")))=TRUE)),"FORMAT_CHAR",IF(LEFT(G83,4)="{TEX","TEXT","UNK")))))))))))))))))))))))))</f>
        <v>UNK</v>
      </c>
      <c r="V83" s="126" t="b" cm="1">
        <f t="array" aca="1" ref="V83" ca="1">IF(OR(LEN(F83)&gt;P83+1),FALSE,IF(LEFT(G83,5)="{TEXT",TRUE,IF(AND(ISBLANK(F83)=FALSE,G83="{DATE_TEXT-YYYY-MM-DD}",LEN(F83)&lt;&gt;10),FALSE,IF(AND(ISBLANK(F83)=FALSE,ISNUMBER(SUMPRODUCT(SEARCH(MID(F83,ROW(INDIRECT("1:"&amp;LEN(TRIM(F83)))),1)," "&amp;W83&amp;CHAR(10)&amp;"""")))=FALSE),FALSE,TRUE))))</f>
        <v>1</v>
      </c>
      <c r="W83" s="127" t="str">
        <f>IF(G83="{Applicable/N/A}","N/Aplicable",IF(E83="Designated Entity LEI","ABCDEFGHIJKLMNOPQRSTUVWXYZ0123456789",IF(OR(G83="{ISIN}",G83="{LEI}"),";ABCDEFGHIJKLMNOPQRSTUVWXYZ0123456789",IF(G83="{Master Trust/Other}","Master TuOhe",IF(E83="Securitisation type","Privateublc",IF(LEFT(G83,4)="{CA_",Val!B$21,IF(G83="{COUNTRY_EU_LIST}"," ;abcdefghijklmnopqrstuvwxyzABCDEFGHIJKLMNOPQRSTUVWXYZ0123456789",IF(OR(G83="{NOTIFICATION ID}",G83="{SECURITISATION ID}"),Val!B$15,IF(G83="{COUNTRY_EU}"," ;abcdefghijklmnopqrstuvwxyzABCDEFGHIJKLMNOPQRSTUVWXYZ",IF(G83="{Confirmed/Unconfirmed}","ConfirmedUnc",IF(G83="{Confirmed/Unconfirmed/N/A}","Confirmed/UncNA",IF(LEFT(G83,4)="{DAT","0123456789-",IF(LEFT(G83,4)="{Y/N","YN",IF(OR(LEFT(G83,4)="{N/A",LEFT(G83,4)="{LIS",LEFT(G83,4)="{No ",LEFT(G83,4)="{SEC",LEFT(G83,4)="{Mas"),Val!B$20,IF(LEFT(G83,4)="{TEX",Val!B$21,IF(LEFT(G83,4)="{ALP",Val!B$20,IF(LEFT(G83,4)="{COU",Val!B$20)))))))))))))))))</f>
        <v>ConfirmedUnc</v>
      </c>
      <c r="X83" s="132"/>
      <c r="Y83" s="132"/>
      <c r="Z83" s="132"/>
      <c r="AA83" s="132"/>
      <c r="AB83" s="134"/>
      <c r="AC83" s="134"/>
      <c r="AD83" s="132"/>
      <c r="AE83" s="132"/>
      <c r="AF83" s="132"/>
      <c r="AG83" s="129" t="s">
        <v>856</v>
      </c>
      <c r="AH83" s="132"/>
      <c r="AI83" s="117"/>
      <c r="AJ83" s="132"/>
      <c r="AK83" s="75"/>
    </row>
    <row r="84" spans="1:37" s="2" customFormat="1" ht="403.2" x14ac:dyDescent="0.3">
      <c r="A84" s="15" t="s">
        <v>1232</v>
      </c>
      <c r="B84" s="16" t="s">
        <v>367</v>
      </c>
      <c r="C84" s="20" t="s">
        <v>348</v>
      </c>
      <c r="D84" s="21" t="s">
        <v>52</v>
      </c>
      <c r="E84" s="22" t="s">
        <v>356</v>
      </c>
      <c r="F84" s="136" t="s">
        <v>1484</v>
      </c>
      <c r="G84" s="60" t="s">
        <v>199</v>
      </c>
      <c r="H84" s="154"/>
      <c r="I84" s="88" t="s">
        <v>1328</v>
      </c>
      <c r="J84" s="156" t="s">
        <v>351</v>
      </c>
      <c r="K84" s="147"/>
      <c r="L84" s="147" t="s">
        <v>353</v>
      </c>
      <c r="M84" s="147" t="s">
        <v>195</v>
      </c>
      <c r="N84" s="148" t="s">
        <v>354</v>
      </c>
      <c r="O84" s="126">
        <f t="shared" ca="1" si="5"/>
        <v>1</v>
      </c>
      <c r="P84" s="126">
        <v>10000</v>
      </c>
      <c r="Q84" s="127" t="str">
        <f ca="1">IF(AND(E84="Last notification date",MONTH(TODAY())&gt;9,DAY(TODAY())&gt;9),YEAR(TODAY())&amp;"-"&amp;MONTH(TODAY())&amp;"-"&amp;DAY(TODAY()),IF(AND(E84="Last notification date",MONTH(TODAY())&lt;9,DAY(TODAY())&lt;10),YEAR(TODAY())&amp;"-0"&amp;MONTH(TODAY())&amp;"-0"&amp;DAY(TODAY()),IF(AND(E84="Last notification date",MONTH(TODAY())&gt;9,DAY(TODAY())&lt;10),YEAR(TODAY())&amp;"-"&amp;MONTH(TODAY())&amp;"-0"&amp;DAY(TODAY()),IF(AND(E84="Last notification date",MONTH(TODAY())&lt;10,DAY(TODAY())&gt;9),YEAR(TODAY())&amp;"-0"&amp;MONTH(TODAY())&amp;"-"&amp;DAY(TODAY()),IF(LEFT(G84,4)="{SEC","SEC ID",IF(LEFT(G84,4)="{DAT","DATE",IF(LEFT(G84,4)="{TEX",Val!B$21,IF(LEFT(G84,4)="{ALP",Val!B$20,IF(LEFT(G84,4)="{COU",Val!B$20,IF(OR(LEFT(G84,4)="{ISI",LEFT(G84,4)="{LEI"),Val!B$17,IF(OR(LEFT(G84,4)="{CA_",LEFT(G84,4)="{Mas",LEFT(G84,4)="{Y/N",LEFT(G84,4)="{No ",LEFT(G84,4)="{N/A",LEFT(G84,4)="{Con",LEFT(G84,4)="{LIS"),"LIST","")))))))))))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4" s="126">
        <f t="shared" si="6"/>
        <v>1308</v>
      </c>
      <c r="S84" s="128"/>
      <c r="T84" s="126" t="str">
        <f t="shared" si="7"/>
        <v>UNK</v>
      </c>
      <c r="U84" s="126" t="str" cm="1">
        <f t="array" aca="1" ref="U84" ca="1">IF(AND(E84="Payment exemption explanation",ISBLANK(F84)=FALSE,F$77="Confirmed"),"FORMAT",IF(AND(E84="Historical Default and Loss Performance Data location",F$3="Public",ISBLANK(F84)=TRUE),"FORMAT",IF(AND(E83="Subject to severe clawback",F83="Y",ISBLANK(F84)=TRUE),"FORMAT",IF(AND(E83="Subject to severe clawback",F83="N",ISBLANK(F84)=FALSE),"FORMAT",IF(AND(OR(E84="Credit granting criteria supervision comment",E84="Credit granting criteria compliance comment"),ISBLANK(F84)=FALSE,OR(AND(F$34="N",E479="Originator (or original lender) is not a Credit institution"),AND(F$37="N",E$37="Originator (or original lender) is not a Credit institution"))),"FORMAT_S17",IF(AND(C84="STSS60",E84="Location of Liability cash flow model",ISBLANK(F84)=TRUE,F$3="Public"),"FORMAT_S60",IF(AND(C84="STSS58",E84="Historical Default and Loss Performance Data location",ISBLANK(F84)=TRUE,F$3="Public"),"FORMAT_S37",IF(AND(E84="Sponsor LEI",ISBLANK(F84)=TRUE,ISBLANK(F$8)=TRUE),"FORMAT_LEI",IF(AND(E84="Originator LEI",ISBLANK(F84)=TRUE,ISBLANK(F$11)=TRUE),"FORMAT_LEI",IF(OR(T84="EMPTY",P84+1&lt;LEN(F84),AND(G83="{Confirmed/Unconfirmed/N/A}",S84="N/A",F83="N/A",F84&lt;&gt;"")),"FORMAT",IF(OR(AND(E84="Non-ABCP securitisation unique identifier",MID(F84,21,1)&lt;&gt;"N"),AND(E84="ABCP transaction unique identifier",MID(F84,21,1)&lt;&gt;"T"),AND(E84="ABCP programme unique identifier",MID(F84,21,1)&lt;&gt;"P")),"FORMAT_SEC_ID",IF(AND(E84="Underlying exposures classification",F84&lt;&gt;"residential mortgages",F84&lt;&gt;"commercial mortgages",F84&lt;&gt;"credit facilities provided to individuals for personal, family or household consumption purposes",F84&lt;&gt;"credit facilities, including loans and leases, provided to any type of enterprise or corporation",F84&lt;&gt;"auto loans/leases",F84&lt;&gt;"credit-card receivables",F84&lt;&gt;"trade receivables",F84&lt;&gt;"others"),"FORMAT_LIST",IF(AND(E84="Instrument code",LEN(F84)-LEN(SUBSTITUTE(F84,";",""))&lt;&gt;LEN(F83)-LEN(SUBSTITUTE(F83,";",""))),"FORMAT_;",IF(AND(E84="Sponsor country (if multiple countries)",LEN(F84)-LEN(SUBSTITUTE(F84,";",""))&lt;&gt;LEN(F$11)-LEN(SUBSTITUTE(F$11,";",""))),"FORMAT_;",IF(AND(E84="Sponsor country (if multiple countries)",ISBLANK(F84)=FALSE,LEN(F84)-LEN(SUBSTITUTE(F84,";",""))=0),"FORMAT_;",IF(AND(E84="Sponsor country (if multiple countries)",ISBLANK(F84)=TRUE,LEN(F$11)-LEN(SUBSTITUTE(F$11,";",""))&lt;&gt;0),"FORMAT_;",IF(AND(E84="Originator country  (if multiple countries)",LEN(F84)-LEN(SUBSTITUTE(F84,";",""))&lt;&gt;0,ISBLANK(F84)=FALSE,LEN(F84)-LEN(SUBSTITUTE(F84,";",""))&lt;&gt;LEN(F$8)-LEN(SUBSTITUTE(F$8,";",""))),"FORMAT_;",IF(AND(E84="Originator country  (if multiple countries)",ISBLANK(F84)=FALSE,LEN(F84)-LEN(SUBSTITUTE(F84,";",""))=0),"FORMAT_;",IF(AND(E84="Originator country  (if multiple countries)",ISBLANK(F84)=TRUE,LEN(F$8)-LEN(SUBSTITUTE(F$8,";",""))&lt;&gt;0),"FORMAT_;",IF(AND(E84="Original lender country (if multiple countries)",ISBLANK(F84)=FALSE,LEN(F84)-LEN(SUBSTITUTE(F84,";",""))&lt;&gt;0,LEN(F84)-LEN(SUBSTITUTE(F84,";",""))&lt;&gt;LEN(F$14)-LEN(SUBSTITUTE(F$14,";",""))),"FORMAT_;",IF(AND(E84="Original lender country (if multiple countries)",ISBLANK(F84)=TRUE,LEN(F$14)-LEN(SUBSTITUTE(F$14,";",""))&lt;&gt;0),"FORMAT_;",IF(AND(E84="Original lender country (if multiple countries)",ISBLANK(F84)=FALSE,LEN(F84)-LEN(SUBSTITUTE(F84,";",""))=0),"FORMAT_;",IF(OR(AND(E84="Designated Entity LEI",LEN(F84)&lt;&gt;20),AND(G84="{LEI}",LEN(F84)&lt;&gt;0,LEN(F84)&lt;20),AND(G84="{ISIN}",LEN(F84)&lt;&gt;0,LEN(F84)&lt;12),AND(LEN(F84)&lt;&gt;20,E84="Retaining entity LEI",ISBLANK(F84)=FALSE),AND(E84="Instrument ISIN",ISBLANK(F84)=FALSE,LEN(F84)&gt;0,LEN(F84)&lt;11),AND(D84="M",LEFT(G84,4)="{DAT",LEN(F84)&lt;&gt;10)),"FORMAT_LEN",IF(OR(AND(F84&lt;&gt;"",LEFT(G84,4)&lt;&gt;"{TEX",ISNUMBER(SUMPRODUCT(FIND(MID(F84,ROW(INDIRECT("1:"&amp;LEN(F84))),1),W84)))=FALSE),AND(F84&lt;&gt;"",LEFT(G84,4)&lt;&gt;"{TEX",ISERROR(SUMPRODUCT(SEARCH(MID(F84,ROW(INDIRECT("1:"&amp;LEN(TRIM(F84)))),1)," "&amp;W84&amp;CHAR(10)&amp;"""")))=TRUE)),"FORMAT_CHAR",IF(LEFT(G84,4)="{TEX","TEXT","UNK")))))))))))))))))))))))))</f>
        <v>TEXT</v>
      </c>
      <c r="V84" s="126" t="b" cm="1">
        <f t="array" aca="1" ref="V84" ca="1">IF(OR(LEN(F84)&gt;P84+1),FALSE,IF(LEFT(G84,5)="{TEXT",TRUE,IF(AND(ISBLANK(F84)=FALSE,G84="{DATE_TEXT-YYYY-MM-DD}",LEN(F84)&lt;&gt;10),FALSE,IF(AND(ISBLANK(F84)=FALSE,ISNUMBER(SUMPRODUCT(SEARCH(MID(F84,ROW(INDIRECT("1:"&amp;LEN(TRIM(F84)))),1)," "&amp;W84&amp;CHAR(10)&amp;"""")))=FALSE),FALSE,TRUE))))</f>
        <v>1</v>
      </c>
      <c r="W84" s="127" t="str">
        <f>IF(G84="{Applicable/N/A}","N/Aplicable",IF(E84="Designated Entity LEI","ABCDEFGHIJKLMNOPQRSTUVWXYZ0123456789",IF(OR(G84="{ISIN}",G84="{LEI}"),";ABCDEFGHIJKLMNOPQRSTUVWXYZ0123456789",IF(G84="{Master Trust/Other}","Master TuOhe",IF(E84="Securitisation type","Privateublc",IF(LEFT(G84,4)="{CA_",Val!B$21,IF(G84="{COUNTRY_EU_LIST}"," ;abcdefghijklmnopqrstuvwxyzABCDEFGHIJKLMNOPQRSTUVWXYZ0123456789",IF(OR(G84="{NOTIFICATION ID}",G84="{SECURITISATION ID}"),Val!B$15,IF(G84="{COUNTRY_EU}"," ;abcdefghijklmnopqrstuvwxyzABCDEFGHIJKLMNOPQRSTUVWXYZ",IF(G84="{Confirmed/Unconfirmed}","ConfirmedUnc",IF(G84="{Confirmed/Unconfirmed/N/A}","Confirmed/UncNA",IF(LEFT(G84,4)="{DAT","0123456789-",IF(LEFT(G84,4)="{Y/N","YN",IF(OR(LEFT(G84,4)="{N/A",LEFT(G84,4)="{LIS",LEFT(G84,4)="{No ",LEFT(G84,4)="{SEC",LEFT(G84,4)="{Mas"),Val!B$20,IF(LEFT(G84,4)="{TEX",Val!B$21,IF(LEFT(G84,4)="{ALP",Val!B$20,IF(LEFT(G84,4)="{COU",Val!B$20)))))))))))))))))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4" s="132"/>
      <c r="Y84" s="132"/>
      <c r="Z84" s="132"/>
      <c r="AA84" s="132"/>
      <c r="AB84" s="134"/>
      <c r="AC84" s="134"/>
      <c r="AD84" s="132"/>
      <c r="AE84" s="132"/>
      <c r="AF84" s="132"/>
      <c r="AG84" s="129" t="s">
        <v>844</v>
      </c>
      <c r="AH84" s="132"/>
      <c r="AI84" s="117"/>
      <c r="AJ84" s="132"/>
      <c r="AK84" s="75"/>
    </row>
    <row r="85" spans="1:37" s="2" customFormat="1" ht="100.8" x14ac:dyDescent="0.3">
      <c r="A85" s="15" t="s">
        <v>1233</v>
      </c>
      <c r="B85" s="16" t="s">
        <v>369</v>
      </c>
      <c r="C85" s="17" t="s">
        <v>348</v>
      </c>
      <c r="D85" s="18" t="s">
        <v>62</v>
      </c>
      <c r="E85" s="23" t="s">
        <v>358</v>
      </c>
      <c r="F85" s="61" t="s">
        <v>1454</v>
      </c>
      <c r="G85" s="108" t="s">
        <v>34</v>
      </c>
      <c r="H85" s="43" t="s">
        <v>359</v>
      </c>
      <c r="I85" s="88" t="s">
        <v>1391</v>
      </c>
      <c r="J85" s="156"/>
      <c r="K85" s="147"/>
      <c r="L85" s="147"/>
      <c r="M85" s="147"/>
      <c r="N85" s="148"/>
      <c r="O85" s="126">
        <f t="shared" ca="1" si="5"/>
        <v>1</v>
      </c>
      <c r="P85" s="126">
        <v>20</v>
      </c>
      <c r="Q85" s="127" t="str">
        <f ca="1">IF(AND(E85="Last notification date",MONTH(TODAY())&gt;9,DAY(TODAY())&gt;9),YEAR(TODAY())&amp;"-"&amp;MONTH(TODAY())&amp;"-"&amp;DAY(TODAY()),IF(AND(E85="Last notification date",MONTH(TODAY())&lt;9,DAY(TODAY())&lt;10),YEAR(TODAY())&amp;"-0"&amp;MONTH(TODAY())&amp;"-0"&amp;DAY(TODAY()),IF(AND(E85="Last notification date",MONTH(TODAY())&gt;9,DAY(TODAY())&lt;10),YEAR(TODAY())&amp;"-"&amp;MONTH(TODAY())&amp;"-0"&amp;DAY(TODAY()),IF(AND(E85="Last notification date",MONTH(TODAY())&lt;10,DAY(TODAY())&gt;9),YEAR(TODAY())&amp;"-0"&amp;MONTH(TODAY())&amp;"-"&amp;DAY(TODAY()),IF(LEFT(G85,4)="{SEC","SEC ID",IF(LEFT(G85,4)="{DAT","DATE",IF(LEFT(G85,4)="{TEX",Val!B$21,IF(LEFT(G85,4)="{ALP",Val!B$20,IF(LEFT(G85,4)="{COU",Val!B$20,IF(OR(LEFT(G85,4)="{ISI",LEFT(G85,4)="{LEI"),Val!B$17,IF(OR(LEFT(G85,4)="{CA_",LEFT(G85,4)="{Mas",LEFT(G85,4)="{Y/N",LEFT(G85,4)="{No ",LEFT(G85,4)="{N/A",LEFT(G85,4)="{Con",LEFT(G85,4)="{LIS"),"LIST","")))))))))))</f>
        <v>;ABCDEFGHIJKLMNOPQRSTUVWXYZ0123456789</v>
      </c>
      <c r="R85" s="126">
        <f t="shared" si="6"/>
        <v>20</v>
      </c>
      <c r="S85" s="128"/>
      <c r="T85" s="126" t="str">
        <f t="shared" si="7"/>
        <v>UNK</v>
      </c>
      <c r="U85" s="126" t="str" cm="1">
        <f t="array" aca="1" ref="U85" ca="1">IF(AND(E85="Payment exemption explanation",ISBLANK(F85)=FALSE,F$77="Confirmed"),"FORMAT",IF(AND(E85="Historical Default and Loss Performance Data location",F$3="Public",ISBLANK(F85)=TRUE),"FORMAT",IF(AND(E84="Subject to severe clawback",F84="Y",ISBLANK(F85)=TRUE),"FORMAT",IF(AND(E84="Subject to severe clawback",F84="N",ISBLANK(F85)=FALSE),"FORMAT",IF(AND(OR(E85="Credit granting criteria supervision comment",E85="Credit granting criteria compliance comment"),ISBLANK(F85)=FALSE,OR(AND(F$34="N",E480="Originator (or original lender) is not a Credit institution"),AND(F$37="N",E$37="Originator (or original lender) is not a Credit institution"))),"FORMAT_S17",IF(AND(C85="STSS60",E85="Location of Liability cash flow model",ISBLANK(F85)=TRUE,F$3="Public"),"FORMAT_S60",IF(AND(C85="STSS58",E85="Historical Default and Loss Performance Data location",ISBLANK(F85)=TRUE,F$3="Public"),"FORMAT_S37",IF(AND(E85="Sponsor LEI",ISBLANK(F85)=TRUE,ISBLANK(F$8)=TRUE),"FORMAT_LEI",IF(AND(E85="Originator LEI",ISBLANK(F85)=TRUE,ISBLANK(F$11)=TRUE),"FORMAT_LEI",IF(OR(T85="EMPTY",P85+1&lt;LEN(F85),AND(G84="{Confirmed/Unconfirmed/N/A}",S85="N/A",F84="N/A",F85&lt;&gt;"")),"FORMAT",IF(OR(AND(E85="Non-ABCP securitisation unique identifier",MID(F85,21,1)&lt;&gt;"N"),AND(E85="ABCP transaction unique identifier",MID(F85,21,1)&lt;&gt;"T"),AND(E85="ABCP programme unique identifier",MID(F85,21,1)&lt;&gt;"P")),"FORMAT_SEC_ID",IF(AND(E85="Underlying exposures classification",F85&lt;&gt;"residential mortgages",F85&lt;&gt;"commercial mortgages",F85&lt;&gt;"credit facilities provided to individuals for personal, family or household consumption purposes",F85&lt;&gt;"credit facilities, including loans and leases, provided to any type of enterprise or corporation",F85&lt;&gt;"auto loans/leases",F85&lt;&gt;"credit-card receivables",F85&lt;&gt;"trade receivables",F85&lt;&gt;"others"),"FORMAT_LIST",IF(AND(E85="Instrument code",LEN(F85)-LEN(SUBSTITUTE(F85,";",""))&lt;&gt;LEN(F84)-LEN(SUBSTITUTE(F84,";",""))),"FORMAT_;",IF(AND(E85="Sponsor country (if multiple countries)",LEN(F85)-LEN(SUBSTITUTE(F85,";",""))&lt;&gt;LEN(F$11)-LEN(SUBSTITUTE(F$11,";",""))),"FORMAT_;",IF(AND(E85="Sponsor country (if multiple countries)",ISBLANK(F85)=FALSE,LEN(F85)-LEN(SUBSTITUTE(F85,";",""))=0),"FORMAT_;",IF(AND(E85="Sponsor country (if multiple countries)",ISBLANK(F85)=TRUE,LEN(F$11)-LEN(SUBSTITUTE(F$11,";",""))&lt;&gt;0),"FORMAT_;",IF(AND(E85="Originator country  (if multiple countries)",LEN(F85)-LEN(SUBSTITUTE(F85,";",""))&lt;&gt;0,ISBLANK(F85)=FALSE,LEN(F85)-LEN(SUBSTITUTE(F85,";",""))&lt;&gt;LEN(F$8)-LEN(SUBSTITUTE(F$8,";",""))),"FORMAT_;",IF(AND(E85="Originator country  (if multiple countries)",ISBLANK(F85)=FALSE,LEN(F85)-LEN(SUBSTITUTE(F85,";",""))=0),"FORMAT_;",IF(AND(E85="Originator country  (if multiple countries)",ISBLANK(F85)=TRUE,LEN(F$8)-LEN(SUBSTITUTE(F$8,";",""))&lt;&gt;0),"FORMAT_;",IF(AND(E85="Original lender country (if multiple countries)",ISBLANK(F85)=FALSE,LEN(F85)-LEN(SUBSTITUTE(F85,";",""))&lt;&gt;0,LEN(F85)-LEN(SUBSTITUTE(F85,";",""))&lt;&gt;LEN(F$14)-LEN(SUBSTITUTE(F$14,";",""))),"FORMAT_;",IF(AND(E85="Original lender country (if multiple countries)",ISBLANK(F85)=TRUE,LEN(F$14)-LEN(SUBSTITUTE(F$14,";",""))&lt;&gt;0),"FORMAT_;",IF(AND(E85="Original lender country (if multiple countries)",ISBLANK(F85)=FALSE,LEN(F85)-LEN(SUBSTITUTE(F85,";",""))=0),"FORMAT_;",IF(OR(AND(E85="Designated Entity LEI",LEN(F85)&lt;&gt;20),AND(G85="{LEI}",LEN(F85)&lt;&gt;0,LEN(F85)&lt;20),AND(G85="{ISIN}",LEN(F85)&lt;&gt;0,LEN(F85)&lt;12),AND(LEN(F85)&lt;&gt;20,E85="Retaining entity LEI",ISBLANK(F85)=FALSE),AND(E85="Instrument ISIN",ISBLANK(F85)=FALSE,LEN(F85)&gt;0,LEN(F85)&lt;11),AND(D85="M",LEFT(G85,4)="{DAT",LEN(F85)&lt;&gt;10)),"FORMAT_LEN",IF(OR(AND(F85&lt;&gt;"",LEFT(G85,4)&lt;&gt;"{TEX",ISNUMBER(SUMPRODUCT(FIND(MID(F85,ROW(INDIRECT("1:"&amp;LEN(F85))),1),W85)))=FALSE),AND(F85&lt;&gt;"",LEFT(G85,4)&lt;&gt;"{TEX",ISERROR(SUMPRODUCT(SEARCH(MID(F85,ROW(INDIRECT("1:"&amp;LEN(TRIM(F85)))),1)," "&amp;W85&amp;CHAR(10)&amp;"""")))=TRUE)),"FORMAT_CHAR",IF(LEFT(G85,4)="{TEX","TEXT","UNK")))))))))))))))))))))))))</f>
        <v>UNK</v>
      </c>
      <c r="V85" s="126" t="b" cm="1">
        <f t="array" aca="1" ref="V85" ca="1">IF(OR(LEN(F85)&gt;P85+1),FALSE,IF(LEFT(G85,5)="{TEXT",TRUE,IF(AND(ISBLANK(F85)=FALSE,G85="{DATE_TEXT-YYYY-MM-DD}",LEN(F85)&lt;&gt;10),FALSE,IF(AND(ISBLANK(F85)=FALSE,ISNUMBER(SUMPRODUCT(SEARCH(MID(F85,ROW(INDIRECT("1:"&amp;LEN(TRIM(F85)))),1)," "&amp;W85&amp;CHAR(10)&amp;"""")))=FALSE),FALSE,TRUE))))</f>
        <v>1</v>
      </c>
      <c r="W85" s="127" t="str">
        <f>IF(G85="{Applicable/N/A}","N/Aplicable",IF(E85="Designated Entity LEI","ABCDEFGHIJKLMNOPQRSTUVWXYZ0123456789",IF(OR(G85="{ISIN}",G85="{LEI}"),";ABCDEFGHIJKLMNOPQRSTUVWXYZ0123456789",IF(G85="{Master Trust/Other}","Master TuOhe",IF(E85="Securitisation type","Privateublc",IF(LEFT(G85,4)="{CA_",Val!B$21,IF(G85="{COUNTRY_EU_LIST}"," ;abcdefghijklmnopqrstuvwxyzABCDEFGHIJKLMNOPQRSTUVWXYZ0123456789",IF(OR(G85="{NOTIFICATION ID}",G85="{SECURITISATION ID}"),Val!B$15,IF(G85="{COUNTRY_EU}"," ;abcdefghijklmnopqrstuvwxyzABCDEFGHIJKLMNOPQRSTUVWXYZ",IF(G85="{Confirmed/Unconfirmed}","ConfirmedUnc",IF(G85="{Confirmed/Unconfirmed/N/A}","Confirmed/UncNA",IF(LEFT(G85,4)="{DAT","0123456789-",IF(LEFT(G85,4)="{Y/N","YN",IF(OR(LEFT(G85,4)="{N/A",LEFT(G85,4)="{LIS",LEFT(G85,4)="{No ",LEFT(G85,4)="{SEC",LEFT(G85,4)="{Mas"),Val!B$20,IF(LEFT(G85,4)="{TEX",Val!B$21,IF(LEFT(G85,4)="{ALP",Val!B$20,IF(LEFT(G85,4)="{COU",Val!B$20)))))))))))))))))</f>
        <v>;ABCDEFGHIJKLMNOPQRSTUVWXYZ0123456789</v>
      </c>
      <c r="X85" s="132"/>
      <c r="Y85" s="132"/>
      <c r="Z85" s="132"/>
      <c r="AA85" s="132"/>
      <c r="AB85" s="134"/>
      <c r="AC85" s="134"/>
      <c r="AD85" s="132"/>
      <c r="AE85" s="132"/>
      <c r="AF85" s="132"/>
      <c r="AG85" s="129" t="s">
        <v>858</v>
      </c>
      <c r="AH85" s="132"/>
      <c r="AI85" s="117"/>
      <c r="AJ85" s="132"/>
      <c r="AK85" s="75"/>
    </row>
    <row r="86" spans="1:37" s="2" customFormat="1" ht="86.4" x14ac:dyDescent="0.3">
      <c r="A86" s="15" t="s">
        <v>1234</v>
      </c>
      <c r="B86" s="16" t="s">
        <v>371</v>
      </c>
      <c r="C86" s="17" t="s">
        <v>348</v>
      </c>
      <c r="D86" s="18" t="s">
        <v>62</v>
      </c>
      <c r="E86" s="23" t="s">
        <v>1050</v>
      </c>
      <c r="F86" s="61" t="s">
        <v>1502</v>
      </c>
      <c r="G86" s="108" t="s">
        <v>154</v>
      </c>
      <c r="H86" s="43" t="s">
        <v>1051</v>
      </c>
      <c r="I86" s="88" t="s">
        <v>1392</v>
      </c>
      <c r="J86" s="156" t="s">
        <v>351</v>
      </c>
      <c r="K86" s="147"/>
      <c r="L86" s="147" t="s">
        <v>353</v>
      </c>
      <c r="M86" s="147" t="s">
        <v>34</v>
      </c>
      <c r="N86" s="148" t="s">
        <v>354</v>
      </c>
      <c r="O86" s="126">
        <f t="shared" ca="1" si="5"/>
        <v>1</v>
      </c>
      <c r="P86" s="126">
        <v>100</v>
      </c>
      <c r="Q86" s="127" t="str">
        <f ca="1">IF(AND(E86="Last notification date",MONTH(TODAY())&gt;9,DAY(TODAY())&gt;9),YEAR(TODAY())&amp;"-"&amp;MONTH(TODAY())&amp;"-"&amp;DAY(TODAY()),IF(AND(E86="Last notification date",MONTH(TODAY())&lt;9,DAY(TODAY())&lt;10),YEAR(TODAY())&amp;"-0"&amp;MONTH(TODAY())&amp;"-0"&amp;DAY(TODAY()),IF(AND(E86="Last notification date",MONTH(TODAY())&gt;9,DAY(TODAY())&lt;10),YEAR(TODAY())&amp;"-"&amp;MONTH(TODAY())&amp;"-0"&amp;DAY(TODAY()),IF(AND(E86="Last notification date",MONTH(TODAY())&lt;10,DAY(TODAY())&gt;9),YEAR(TODAY())&amp;"-0"&amp;MONTH(TODAY())&amp;"-"&amp;DAY(TODAY()),IF(LEFT(G86,4)="{SEC","SEC ID",IF(LEFT(G86,4)="{DAT","DATE",IF(LEFT(G86,4)="{TEX",Val!B$21,IF(LEFT(G86,4)="{ALP",Val!B$20,IF(LEFT(G86,4)="{COU",Val!B$20,IF(OR(LEFT(G86,4)="{ISI",LEFT(G86,4)="{LEI"),Val!B$17,IF(OR(LEFT(G86,4)="{CA_",LEFT(G86,4)="{Mas",LEFT(G86,4)="{Y/N",LEFT(G86,4)="{No ",LEFT(G86,4)="{N/A",LEFT(G86,4)="{Con",LEFT(G86,4)="{LIS"),"LIST","")))))))))))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86" s="126">
        <f t="shared" si="6"/>
        <v>23</v>
      </c>
      <c r="S86" s="128"/>
      <c r="T86" s="126" t="str">
        <f t="shared" si="7"/>
        <v>UNK</v>
      </c>
      <c r="U86" s="126" t="str" cm="1">
        <f t="array" aca="1" ref="U86" ca="1">IF(AND(E86="Payment exemption explanation",ISBLANK(F86)=FALSE,F$77="Confirmed"),"FORMAT",IF(AND(E86="Historical Default and Loss Performance Data location",F$3="Public",ISBLANK(F86)=TRUE),"FORMAT",IF(AND(E85="Subject to severe clawback",F85="Y",ISBLANK(F86)=TRUE),"FORMAT",IF(AND(E85="Subject to severe clawback",F85="N",ISBLANK(F86)=FALSE),"FORMAT",IF(AND(OR(E86="Credit granting criteria supervision comment",E86="Credit granting criteria compliance comment"),ISBLANK(F86)=FALSE,OR(AND(F$34="N",E481="Originator (or original lender) is not a Credit institution"),AND(F$37="N",E$37="Originator (or original lender) is not a Credit institution"))),"FORMAT_S17",IF(AND(C86="STSS60",E86="Location of Liability cash flow model",ISBLANK(F86)=TRUE,F$3="Public"),"FORMAT_S60",IF(AND(C86="STSS58",E86="Historical Default and Loss Performance Data location",ISBLANK(F86)=TRUE,F$3="Public"),"FORMAT_S37",IF(AND(E86="Sponsor LEI",ISBLANK(F86)=TRUE,ISBLANK(F$8)=TRUE),"FORMAT_LEI",IF(AND(E86="Originator LEI",ISBLANK(F86)=TRUE,ISBLANK(F$11)=TRUE),"FORMAT_LEI",IF(OR(T86="EMPTY",P86+1&lt;LEN(F86),AND(G85="{Confirmed/Unconfirmed/N/A}",S86="N/A",F85="N/A",F86&lt;&gt;"")),"FORMAT",IF(OR(AND(E86="Non-ABCP securitisation unique identifier",MID(F86,21,1)&lt;&gt;"N"),AND(E86="ABCP transaction unique identifier",MID(F86,21,1)&lt;&gt;"T"),AND(E86="ABCP programme unique identifier",MID(F86,21,1)&lt;&gt;"P")),"FORMAT_SEC_ID",IF(AND(E86="Underlying exposures classification",F86&lt;&gt;"residential mortgages",F86&lt;&gt;"commercial mortgages",F86&lt;&gt;"credit facilities provided to individuals for personal, family or household consumption purposes",F86&lt;&gt;"credit facilities, including loans and leases, provided to any type of enterprise or corporation",F86&lt;&gt;"auto loans/leases",F86&lt;&gt;"credit-card receivables",F86&lt;&gt;"trade receivables",F86&lt;&gt;"others"),"FORMAT_LIST",IF(AND(E86="Instrument code",LEN(F86)-LEN(SUBSTITUTE(F86,";",""))&lt;&gt;LEN(F85)-LEN(SUBSTITUTE(F85,";",""))),"FORMAT_;",IF(AND(E86="Sponsor country (if multiple countries)",LEN(F86)-LEN(SUBSTITUTE(F86,";",""))&lt;&gt;LEN(F$11)-LEN(SUBSTITUTE(F$11,";",""))),"FORMAT_;",IF(AND(E86="Sponsor country (if multiple countries)",ISBLANK(F86)=FALSE,LEN(F86)-LEN(SUBSTITUTE(F86,";",""))=0),"FORMAT_;",IF(AND(E86="Sponsor country (if multiple countries)",ISBLANK(F86)=TRUE,LEN(F$11)-LEN(SUBSTITUTE(F$11,";",""))&lt;&gt;0),"FORMAT_;",IF(AND(E86="Originator country  (if multiple countries)",LEN(F86)-LEN(SUBSTITUTE(F86,";",""))&lt;&gt;0,ISBLANK(F86)=FALSE,LEN(F86)-LEN(SUBSTITUTE(F86,";",""))&lt;&gt;LEN(F$8)-LEN(SUBSTITUTE(F$8,";",""))),"FORMAT_;",IF(AND(E86="Originator country  (if multiple countries)",ISBLANK(F86)=FALSE,LEN(F86)-LEN(SUBSTITUTE(F86,";",""))=0),"FORMAT_;",IF(AND(E86="Originator country  (if multiple countries)",ISBLANK(F86)=TRUE,LEN(F$8)-LEN(SUBSTITUTE(F$8,";",""))&lt;&gt;0),"FORMAT_;",IF(AND(E86="Original lender country (if multiple countries)",ISBLANK(F86)=FALSE,LEN(F86)-LEN(SUBSTITUTE(F86,";",""))&lt;&gt;0,LEN(F86)-LEN(SUBSTITUTE(F86,";",""))&lt;&gt;LEN(F$14)-LEN(SUBSTITUTE(F$14,";",""))),"FORMAT_;",IF(AND(E86="Original lender country (if multiple countries)",ISBLANK(F86)=TRUE,LEN(F$14)-LEN(SUBSTITUTE(F$14,";",""))&lt;&gt;0),"FORMAT_;",IF(AND(E86="Original lender country (if multiple countries)",ISBLANK(F86)=FALSE,LEN(F86)-LEN(SUBSTITUTE(F86,";",""))=0),"FORMAT_;",IF(OR(AND(E86="Designated Entity LEI",LEN(F86)&lt;&gt;20),AND(G86="{LEI}",LEN(F86)&lt;&gt;0,LEN(F86)&lt;20),AND(G86="{ISIN}",LEN(F86)&lt;&gt;0,LEN(F86)&lt;12),AND(LEN(F86)&lt;&gt;20,E86="Retaining entity LEI",ISBLANK(F86)=FALSE),AND(E86="Instrument ISIN",ISBLANK(F86)=FALSE,LEN(F86)&gt;0,LEN(F86)&lt;11),AND(D86="M",LEFT(G86,4)="{DAT",LEN(F86)&lt;&gt;10)),"FORMAT_LEN",IF(OR(AND(F86&lt;&gt;"",LEFT(G86,4)&lt;&gt;"{TEX",ISNUMBER(SUMPRODUCT(FIND(MID(F86,ROW(INDIRECT("1:"&amp;LEN(F86))),1),W86)))=FALSE),AND(F86&lt;&gt;"",LEFT(G86,4)&lt;&gt;"{TEX",ISERROR(SUMPRODUCT(SEARCH(MID(F86,ROW(INDIRECT("1:"&amp;LEN(TRIM(F86)))),1)," "&amp;W86&amp;CHAR(10)&amp;"""")))=TRUE)),"FORMAT_CHAR",IF(LEFT(G86,4)="{TEX","TEXT","UNK")))))))))))))))))))))))))</f>
        <v>TEXT</v>
      </c>
      <c r="V86" s="126" t="b" cm="1">
        <f t="array" aca="1" ref="V86" ca="1">IF(OR(LEN(F86)&gt;P86+1),FALSE,IF(LEFT(G86,5)="{TEXT",TRUE,IF(AND(ISBLANK(F86)=FALSE,G86="{DATE_TEXT-YYYY-MM-DD}",LEN(F86)&lt;&gt;10),FALSE,IF(AND(ISBLANK(F86)=FALSE,ISNUMBER(SUMPRODUCT(SEARCH(MID(F86,ROW(INDIRECT("1:"&amp;LEN(TRIM(F86)))),1)," "&amp;W86&amp;CHAR(10)&amp;"""")))=FALSE),FALSE,TRUE))))</f>
        <v>1</v>
      </c>
      <c r="W86" s="127" t="str">
        <f>IF(G86="{Applicable/N/A}","N/Aplicable",IF(E86="Designated Entity LEI","ABCDEFGHIJKLMNOPQRSTUVWXYZ0123456789",IF(OR(G86="{ISIN}",G86="{LEI}"),";ABCDEFGHIJKLMNOPQRSTUVWXYZ0123456789",IF(G86="{Master Trust/Other}","Master TuOhe",IF(E86="Securitisation type","Privateublc",IF(LEFT(G86,4)="{CA_",Val!B$21,IF(G86="{COUNTRY_EU_LIST}"," ;abcdefghijklmnopqrstuvwxyzABCDEFGHIJKLMNOPQRSTUVWXYZ0123456789",IF(OR(G86="{NOTIFICATION ID}",G86="{SECURITISATION ID}"),Val!B$15,IF(G86="{COUNTRY_EU}"," ;abcdefghijklmnopqrstuvwxyzABCDEFGHIJKLMNOPQRSTUVWXYZ",IF(G86="{Confirmed/Unconfirmed}","ConfirmedUnc",IF(G86="{Confirmed/Unconfirmed/N/A}","Confirmed/UncNA",IF(LEFT(G86,4)="{DAT","0123456789-",IF(LEFT(G86,4)="{Y/N","YN",IF(OR(LEFT(G86,4)="{N/A",LEFT(G86,4)="{LIS",LEFT(G86,4)="{No ",LEFT(G86,4)="{SEC",LEFT(G86,4)="{Mas"),Val!B$20,IF(LEFT(G86,4)="{TEX",Val!B$21,IF(LEFT(G86,4)="{ALP",Val!B$20,IF(LEFT(G86,4)="{COU",Val!B$20)))))))))))))))))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86" s="132"/>
      <c r="Y86" s="132"/>
      <c r="Z86" s="132"/>
      <c r="AA86" s="132"/>
      <c r="AB86" s="134"/>
      <c r="AC86" s="134"/>
      <c r="AD86" s="132"/>
      <c r="AE86" s="132"/>
      <c r="AF86" s="132"/>
      <c r="AG86" s="129" t="s">
        <v>862</v>
      </c>
      <c r="AH86" s="132"/>
      <c r="AI86" s="117"/>
      <c r="AJ86" s="132"/>
      <c r="AK86" s="75"/>
    </row>
    <row r="87" spans="1:37" s="2" customFormat="1" ht="115.2" x14ac:dyDescent="0.3">
      <c r="A87" s="15" t="s">
        <v>1235</v>
      </c>
      <c r="B87" s="16" t="s">
        <v>373</v>
      </c>
      <c r="C87" s="20" t="s">
        <v>348</v>
      </c>
      <c r="D87" s="21" t="s">
        <v>52</v>
      </c>
      <c r="E87" s="22" t="s">
        <v>361</v>
      </c>
      <c r="F87" s="59" t="s">
        <v>108</v>
      </c>
      <c r="G87" s="60" t="s">
        <v>41</v>
      </c>
      <c r="H87" s="43" t="s">
        <v>362</v>
      </c>
      <c r="I87" s="93" t="s">
        <v>1339</v>
      </c>
      <c r="J87" s="156" t="s">
        <v>351</v>
      </c>
      <c r="K87" s="147"/>
      <c r="L87" s="147" t="s">
        <v>353</v>
      </c>
      <c r="M87" s="147" t="s">
        <v>171</v>
      </c>
      <c r="N87" s="148" t="s">
        <v>354</v>
      </c>
      <c r="O87" s="126">
        <f t="shared" ca="1" si="5"/>
        <v>1</v>
      </c>
      <c r="P87" s="126">
        <v>1</v>
      </c>
      <c r="Q87" s="127" t="str">
        <f ca="1">IF(AND(E87="Last notification date",MONTH(TODAY())&gt;9,DAY(TODAY())&gt;9),YEAR(TODAY())&amp;"-"&amp;MONTH(TODAY())&amp;"-"&amp;DAY(TODAY()),IF(AND(E87="Last notification date",MONTH(TODAY())&lt;9,DAY(TODAY())&lt;10),YEAR(TODAY())&amp;"-0"&amp;MONTH(TODAY())&amp;"-0"&amp;DAY(TODAY()),IF(AND(E87="Last notification date",MONTH(TODAY())&gt;9,DAY(TODAY())&lt;10),YEAR(TODAY())&amp;"-"&amp;MONTH(TODAY())&amp;"-0"&amp;DAY(TODAY()),IF(AND(E87="Last notification date",MONTH(TODAY())&lt;10,DAY(TODAY())&gt;9),YEAR(TODAY())&amp;"-0"&amp;MONTH(TODAY())&amp;"-"&amp;DAY(TODAY()),IF(LEFT(G87,4)="{SEC","SEC ID",IF(LEFT(G87,4)="{DAT","DATE",IF(LEFT(G87,4)="{TEX",Val!B$21,IF(LEFT(G87,4)="{ALP",Val!B$20,IF(LEFT(G87,4)="{COU",Val!B$20,IF(OR(LEFT(G87,4)="{ISI",LEFT(G87,4)="{LEI"),Val!B$17,IF(OR(LEFT(G87,4)="{CA_",LEFT(G87,4)="{Mas",LEFT(G87,4)="{Y/N",LEFT(G87,4)="{No ",LEFT(G87,4)="{N/A",LEFT(G87,4)="{Con",LEFT(G87,4)="{LIS"),"LIST","")))))))))))</f>
        <v>LIST</v>
      </c>
      <c r="R87" s="126">
        <f t="shared" si="6"/>
        <v>1</v>
      </c>
      <c r="S87" s="128"/>
      <c r="T87" s="126" t="str">
        <f t="shared" si="7"/>
        <v>UNK</v>
      </c>
      <c r="U87" s="126" t="str" cm="1">
        <f t="array" aca="1" ref="U87" ca="1">IF(AND(E87="Payment exemption explanation",ISBLANK(F87)=FALSE,F$77="Confirmed"),"FORMAT",IF(AND(E87="Historical Default and Loss Performance Data location",F$3="Public",ISBLANK(F87)=TRUE),"FORMAT",IF(AND(E86="Subject to severe clawback",F86="Y",ISBLANK(F87)=TRUE),"FORMAT",IF(AND(E86="Subject to severe clawback",F86="N",ISBLANK(F87)=FALSE),"FORMAT",IF(AND(OR(E87="Credit granting criteria supervision comment",E87="Credit granting criteria compliance comment"),ISBLANK(F87)=FALSE,OR(AND(F$34="N",E482="Originator (or original lender) is not a Credit institution"),AND(F$37="N",E$37="Originator (or original lender) is not a Credit institution"))),"FORMAT_S17",IF(AND(C87="STSS60",E87="Location of Liability cash flow model",ISBLANK(F87)=TRUE,F$3="Public"),"FORMAT_S60",IF(AND(C87="STSS58",E87="Historical Default and Loss Performance Data location",ISBLANK(F87)=TRUE,F$3="Public"),"FORMAT_S37",IF(AND(E87="Sponsor LEI",ISBLANK(F87)=TRUE,ISBLANK(F$8)=TRUE),"FORMAT_LEI",IF(AND(E87="Originator LEI",ISBLANK(F87)=TRUE,ISBLANK(F$11)=TRUE),"FORMAT_LEI",IF(OR(T87="EMPTY",P87+1&lt;LEN(F87),AND(G86="{Confirmed/Unconfirmed/N/A}",S87="N/A",F86="N/A",F87&lt;&gt;"")),"FORMAT",IF(OR(AND(E87="Non-ABCP securitisation unique identifier",MID(F87,21,1)&lt;&gt;"N"),AND(E87="ABCP transaction unique identifier",MID(F87,21,1)&lt;&gt;"T"),AND(E87="ABCP programme unique identifier",MID(F87,21,1)&lt;&gt;"P")),"FORMAT_SEC_ID",IF(AND(E87="Underlying exposures classification",F87&lt;&gt;"residential mortgages",F87&lt;&gt;"commercial mortgages",F87&lt;&gt;"credit facilities provided to individuals for personal, family or household consumption purposes",F87&lt;&gt;"credit facilities, including loans and leases, provided to any type of enterprise or corporation",F87&lt;&gt;"auto loans/leases",F87&lt;&gt;"credit-card receivables",F87&lt;&gt;"trade receivables",F87&lt;&gt;"others"),"FORMAT_LIST",IF(AND(E87="Instrument code",LEN(F87)-LEN(SUBSTITUTE(F87,";",""))&lt;&gt;LEN(F86)-LEN(SUBSTITUTE(F86,";",""))),"FORMAT_;",IF(AND(E87="Sponsor country (if multiple countries)",LEN(F87)-LEN(SUBSTITUTE(F87,";",""))&lt;&gt;LEN(F$11)-LEN(SUBSTITUTE(F$11,";",""))),"FORMAT_;",IF(AND(E87="Sponsor country (if multiple countries)",ISBLANK(F87)=FALSE,LEN(F87)-LEN(SUBSTITUTE(F87,";",""))=0),"FORMAT_;",IF(AND(E87="Sponsor country (if multiple countries)",ISBLANK(F87)=TRUE,LEN(F$11)-LEN(SUBSTITUTE(F$11,";",""))&lt;&gt;0),"FORMAT_;",IF(AND(E87="Originator country  (if multiple countries)",LEN(F87)-LEN(SUBSTITUTE(F87,";",""))&lt;&gt;0,ISBLANK(F87)=FALSE,LEN(F87)-LEN(SUBSTITUTE(F87,";",""))&lt;&gt;LEN(F$8)-LEN(SUBSTITUTE(F$8,";",""))),"FORMAT_;",IF(AND(E87="Originator country  (if multiple countries)",ISBLANK(F87)=FALSE,LEN(F87)-LEN(SUBSTITUTE(F87,";",""))=0),"FORMAT_;",IF(AND(E87="Originator country  (if multiple countries)",ISBLANK(F87)=TRUE,LEN(F$8)-LEN(SUBSTITUTE(F$8,";",""))&lt;&gt;0),"FORMAT_;",IF(AND(E87="Original lender country (if multiple countries)",ISBLANK(F87)=FALSE,LEN(F87)-LEN(SUBSTITUTE(F87,";",""))&lt;&gt;0,LEN(F87)-LEN(SUBSTITUTE(F87,";",""))&lt;&gt;LEN(F$14)-LEN(SUBSTITUTE(F$14,";",""))),"FORMAT_;",IF(AND(E87="Original lender country (if multiple countries)",ISBLANK(F87)=TRUE,LEN(F$14)-LEN(SUBSTITUTE(F$14,";",""))&lt;&gt;0),"FORMAT_;",IF(AND(E87="Original lender country (if multiple countries)",ISBLANK(F87)=FALSE,LEN(F87)-LEN(SUBSTITUTE(F87,";",""))=0),"FORMAT_;",IF(OR(AND(E87="Designated Entity LEI",LEN(F87)&lt;&gt;20),AND(G87="{LEI}",LEN(F87)&lt;&gt;0,LEN(F87)&lt;20),AND(G87="{ISIN}",LEN(F87)&lt;&gt;0,LEN(F87)&lt;12),AND(LEN(F87)&lt;&gt;20,E87="Retaining entity LEI",ISBLANK(F87)=FALSE),AND(E87="Instrument ISIN",ISBLANK(F87)=FALSE,LEN(F87)&gt;0,LEN(F87)&lt;11),AND(D87="M",LEFT(G87,4)="{DAT",LEN(F87)&lt;&gt;10)),"FORMAT_LEN",IF(OR(AND(F87&lt;&gt;"",LEFT(G87,4)&lt;&gt;"{TEX",ISNUMBER(SUMPRODUCT(FIND(MID(F87,ROW(INDIRECT("1:"&amp;LEN(F87))),1),W87)))=FALSE),AND(F87&lt;&gt;"",LEFT(G87,4)&lt;&gt;"{TEX",ISERROR(SUMPRODUCT(SEARCH(MID(F87,ROW(INDIRECT("1:"&amp;LEN(TRIM(F87)))),1)," "&amp;W87&amp;CHAR(10)&amp;"""")))=TRUE)),"FORMAT_CHAR",IF(LEFT(G87,4)="{TEX","TEXT","UNK")))))))))))))))))))))))))</f>
        <v>UNK</v>
      </c>
      <c r="V87" s="126" t="b" cm="1">
        <f t="array" aca="1" ref="V87" ca="1">IF(OR(LEN(F87)&gt;P87+1),FALSE,IF(LEFT(G87,5)="{TEXT",TRUE,IF(AND(ISBLANK(F87)=FALSE,G87="{DATE_TEXT-YYYY-MM-DD}",LEN(F87)&lt;&gt;10),FALSE,IF(AND(ISBLANK(F87)=FALSE,ISNUMBER(SUMPRODUCT(SEARCH(MID(F87,ROW(INDIRECT("1:"&amp;LEN(TRIM(F87)))),1)," "&amp;W87&amp;CHAR(10)&amp;"""")))=FALSE),FALSE,TRUE))))</f>
        <v>1</v>
      </c>
      <c r="W87" s="127" t="str">
        <f>IF(G87="{Applicable/N/A}","N/Aplicable",IF(E87="Designated Entity LEI","ABCDEFGHIJKLMNOPQRSTUVWXYZ0123456789",IF(OR(G87="{ISIN}",G87="{LEI}"),";ABCDEFGHIJKLMNOPQRSTUVWXYZ0123456789",IF(G87="{Master Trust/Other}","Master TuOhe",IF(E87="Securitisation type","Privateublc",IF(LEFT(G87,4)="{CA_",Val!B$21,IF(G87="{COUNTRY_EU_LIST}"," ;abcdefghijklmnopqrstuvwxyzABCDEFGHIJKLMNOPQRSTUVWXYZ0123456789",IF(OR(G87="{NOTIFICATION ID}",G87="{SECURITISATION ID}"),Val!B$15,IF(G87="{COUNTRY_EU}"," ;abcdefghijklmnopqrstuvwxyzABCDEFGHIJKLMNOPQRSTUVWXYZ",IF(G87="{Confirmed/Unconfirmed}","ConfirmedUnc",IF(G87="{Confirmed/Unconfirmed/N/A}","Confirmed/UncNA",IF(LEFT(G87,4)="{DAT","0123456789-",IF(LEFT(G87,4)="{Y/N","YN",IF(OR(LEFT(G87,4)="{N/A",LEFT(G87,4)="{LIS",LEFT(G87,4)="{No ",LEFT(G87,4)="{SEC",LEFT(G87,4)="{Mas"),Val!B$20,IF(LEFT(G87,4)="{TEX",Val!B$21,IF(LEFT(G87,4)="{ALP",Val!B$20,IF(LEFT(G87,4)="{COU",Val!B$20)))))))))))))))))</f>
        <v>YN</v>
      </c>
      <c r="X87" s="132"/>
      <c r="Y87" s="132"/>
      <c r="Z87" s="132"/>
      <c r="AA87" s="132"/>
      <c r="AB87" s="134"/>
      <c r="AC87" s="134"/>
      <c r="AD87" s="132"/>
      <c r="AE87" s="132"/>
      <c r="AF87" s="132"/>
      <c r="AG87" s="129" t="s">
        <v>866</v>
      </c>
      <c r="AH87" s="132"/>
      <c r="AI87" s="117"/>
      <c r="AJ87" s="132"/>
      <c r="AK87" s="75"/>
    </row>
    <row r="88" spans="1:37" s="2" customFormat="1" ht="115.2" x14ac:dyDescent="0.3">
      <c r="A88" s="15" t="s">
        <v>1236</v>
      </c>
      <c r="B88" s="16" t="s">
        <v>376</v>
      </c>
      <c r="C88" s="20" t="s">
        <v>348</v>
      </c>
      <c r="D88" s="21" t="s">
        <v>52</v>
      </c>
      <c r="E88" s="22" t="s">
        <v>364</v>
      </c>
      <c r="F88" s="59" t="s">
        <v>108</v>
      </c>
      <c r="G88" s="60" t="s">
        <v>41</v>
      </c>
      <c r="H88" s="43" t="s">
        <v>1131</v>
      </c>
      <c r="I88" s="93" t="s">
        <v>1340</v>
      </c>
      <c r="J88" s="156" t="s">
        <v>351</v>
      </c>
      <c r="K88" s="147"/>
      <c r="L88" s="147" t="s">
        <v>353</v>
      </c>
      <c r="M88" s="147" t="s">
        <v>171</v>
      </c>
      <c r="N88" s="148" t="s">
        <v>354</v>
      </c>
      <c r="O88" s="126">
        <f t="shared" ca="1" si="5"/>
        <v>1</v>
      </c>
      <c r="P88" s="126">
        <v>1</v>
      </c>
      <c r="Q88" s="127" t="str">
        <f ca="1">IF(AND(E88="Last notification date",MONTH(TODAY())&gt;9,DAY(TODAY())&gt;9),YEAR(TODAY())&amp;"-"&amp;MONTH(TODAY())&amp;"-"&amp;DAY(TODAY()),IF(AND(E88="Last notification date",MONTH(TODAY())&lt;9,DAY(TODAY())&lt;10),YEAR(TODAY())&amp;"-0"&amp;MONTH(TODAY())&amp;"-0"&amp;DAY(TODAY()),IF(AND(E88="Last notification date",MONTH(TODAY())&gt;9,DAY(TODAY())&lt;10),YEAR(TODAY())&amp;"-"&amp;MONTH(TODAY())&amp;"-0"&amp;DAY(TODAY()),IF(AND(E88="Last notification date",MONTH(TODAY())&lt;10,DAY(TODAY())&gt;9),YEAR(TODAY())&amp;"-0"&amp;MONTH(TODAY())&amp;"-"&amp;DAY(TODAY()),IF(LEFT(G88,4)="{SEC","SEC ID",IF(LEFT(G88,4)="{DAT","DATE",IF(LEFT(G88,4)="{TEX",Val!B$21,IF(LEFT(G88,4)="{ALP",Val!B$20,IF(LEFT(G88,4)="{COU",Val!B$20,IF(OR(LEFT(G88,4)="{ISI",LEFT(G88,4)="{LEI"),Val!B$17,IF(OR(LEFT(G88,4)="{CA_",LEFT(G88,4)="{Mas",LEFT(G88,4)="{Y/N",LEFT(G88,4)="{No ",LEFT(G88,4)="{N/A",LEFT(G88,4)="{Con",LEFT(G88,4)="{LIS"),"LIST","")))))))))))</f>
        <v>LIST</v>
      </c>
      <c r="R88" s="126">
        <f t="shared" si="6"/>
        <v>1</v>
      </c>
      <c r="S88" s="128"/>
      <c r="T88" s="126" t="str">
        <f t="shared" si="7"/>
        <v>UNK</v>
      </c>
      <c r="U88" s="126" t="str" cm="1">
        <f t="array" aca="1" ref="U88" ca="1">IF(AND(E88="Payment exemption explanation",ISBLANK(F88)=FALSE,F$77="Confirmed"),"FORMAT",IF(AND(E88="Historical Default and Loss Performance Data location",F$3="Public",ISBLANK(F88)=TRUE),"FORMAT",IF(AND(E87="Subject to severe clawback",F87="Y",ISBLANK(F88)=TRUE),"FORMAT",IF(AND(E87="Subject to severe clawback",F87="N",ISBLANK(F88)=FALSE),"FORMAT",IF(AND(OR(E88="Credit granting criteria supervision comment",E88="Credit granting criteria compliance comment"),ISBLANK(F88)=FALSE,OR(AND(F$34="N",E483="Originator (or original lender) is not a Credit institution"),AND(F$37="N",E$37="Originator (or original lender) is not a Credit institution"))),"FORMAT_S17",IF(AND(C88="STSS60",E88="Location of Liability cash flow model",ISBLANK(F88)=TRUE,F$3="Public"),"FORMAT_S60",IF(AND(C88="STSS58",E88="Historical Default and Loss Performance Data location",ISBLANK(F88)=TRUE,F$3="Public"),"FORMAT_S37",IF(AND(E88="Sponsor LEI",ISBLANK(F88)=TRUE,ISBLANK(F$8)=TRUE),"FORMAT_LEI",IF(AND(E88="Originator LEI",ISBLANK(F88)=TRUE,ISBLANK(F$11)=TRUE),"FORMAT_LEI",IF(OR(T88="EMPTY",P88+1&lt;LEN(F88),AND(G87="{Confirmed/Unconfirmed/N/A}",S88="N/A",F87="N/A",F88&lt;&gt;"")),"FORMAT",IF(OR(AND(E88="Non-ABCP securitisation unique identifier",MID(F88,21,1)&lt;&gt;"N"),AND(E88="ABCP transaction unique identifier",MID(F88,21,1)&lt;&gt;"T"),AND(E88="ABCP programme unique identifier",MID(F88,21,1)&lt;&gt;"P")),"FORMAT_SEC_ID",IF(AND(E88="Underlying exposures classification",F88&lt;&gt;"residential mortgages",F88&lt;&gt;"commercial mortgages",F88&lt;&gt;"credit facilities provided to individuals for personal, family or household consumption purposes",F88&lt;&gt;"credit facilities, including loans and leases, provided to any type of enterprise or corporation",F88&lt;&gt;"auto loans/leases",F88&lt;&gt;"credit-card receivables",F88&lt;&gt;"trade receivables",F88&lt;&gt;"others"),"FORMAT_LIST",IF(AND(E88="Instrument code",LEN(F88)-LEN(SUBSTITUTE(F88,";",""))&lt;&gt;LEN(F87)-LEN(SUBSTITUTE(F87,";",""))),"FORMAT_;",IF(AND(E88="Sponsor country (if multiple countries)",LEN(F88)-LEN(SUBSTITUTE(F88,";",""))&lt;&gt;LEN(F$11)-LEN(SUBSTITUTE(F$11,";",""))),"FORMAT_;",IF(AND(E88="Sponsor country (if multiple countries)",ISBLANK(F88)=FALSE,LEN(F88)-LEN(SUBSTITUTE(F88,";",""))=0),"FORMAT_;",IF(AND(E88="Sponsor country (if multiple countries)",ISBLANK(F88)=TRUE,LEN(F$11)-LEN(SUBSTITUTE(F$11,";",""))&lt;&gt;0),"FORMAT_;",IF(AND(E88="Originator country  (if multiple countries)",LEN(F88)-LEN(SUBSTITUTE(F88,";",""))&lt;&gt;0,ISBLANK(F88)=FALSE,LEN(F88)-LEN(SUBSTITUTE(F88,";",""))&lt;&gt;LEN(F$8)-LEN(SUBSTITUTE(F$8,";",""))),"FORMAT_;",IF(AND(E88="Originator country  (if multiple countries)",ISBLANK(F88)=FALSE,LEN(F88)-LEN(SUBSTITUTE(F88,";",""))=0),"FORMAT_;",IF(AND(E88="Originator country  (if multiple countries)",ISBLANK(F88)=TRUE,LEN(F$8)-LEN(SUBSTITUTE(F$8,";",""))&lt;&gt;0),"FORMAT_;",IF(AND(E88="Original lender country (if multiple countries)",ISBLANK(F88)=FALSE,LEN(F88)-LEN(SUBSTITUTE(F88,";",""))&lt;&gt;0,LEN(F88)-LEN(SUBSTITUTE(F88,";",""))&lt;&gt;LEN(F$14)-LEN(SUBSTITUTE(F$14,";",""))),"FORMAT_;",IF(AND(E88="Original lender country (if multiple countries)",ISBLANK(F88)=TRUE,LEN(F$14)-LEN(SUBSTITUTE(F$14,";",""))&lt;&gt;0),"FORMAT_;",IF(AND(E88="Original lender country (if multiple countries)",ISBLANK(F88)=FALSE,LEN(F88)-LEN(SUBSTITUTE(F88,";",""))=0),"FORMAT_;",IF(OR(AND(E88="Designated Entity LEI",LEN(F88)&lt;&gt;20),AND(G88="{LEI}",LEN(F88)&lt;&gt;0,LEN(F88)&lt;20),AND(G88="{ISIN}",LEN(F88)&lt;&gt;0,LEN(F88)&lt;12),AND(LEN(F88)&lt;&gt;20,E88="Retaining entity LEI",ISBLANK(F88)=FALSE),AND(E88="Instrument ISIN",ISBLANK(F88)=FALSE,LEN(F88)&gt;0,LEN(F88)&lt;11),AND(D88="M",LEFT(G88,4)="{DAT",LEN(F88)&lt;&gt;10)),"FORMAT_LEN",IF(OR(AND(F88&lt;&gt;"",LEFT(G88,4)&lt;&gt;"{TEX",ISNUMBER(SUMPRODUCT(FIND(MID(F88,ROW(INDIRECT("1:"&amp;LEN(F88))),1),W88)))=FALSE),AND(F88&lt;&gt;"",LEFT(G88,4)&lt;&gt;"{TEX",ISERROR(SUMPRODUCT(SEARCH(MID(F88,ROW(INDIRECT("1:"&amp;LEN(TRIM(F88)))),1)," "&amp;W88&amp;CHAR(10)&amp;"""")))=TRUE)),"FORMAT_CHAR",IF(LEFT(G88,4)="{TEX","TEXT","UNK")))))))))))))))))))))))))</f>
        <v>UNK</v>
      </c>
      <c r="V88" s="126" t="b" cm="1">
        <f t="array" aca="1" ref="V88" ca="1">IF(OR(LEN(F88)&gt;P88+1),FALSE,IF(LEFT(G88,5)="{TEXT",TRUE,IF(AND(ISBLANK(F88)=FALSE,G88="{DATE_TEXT-YYYY-MM-DD}",LEN(F88)&lt;&gt;10),FALSE,IF(AND(ISBLANK(F88)=FALSE,ISNUMBER(SUMPRODUCT(SEARCH(MID(F88,ROW(INDIRECT("1:"&amp;LEN(TRIM(F88)))),1)," "&amp;W88&amp;CHAR(10)&amp;"""")))=FALSE),FALSE,TRUE))))</f>
        <v>1</v>
      </c>
      <c r="W88" s="127" t="str">
        <f>IF(G88="{Applicable/N/A}","N/Aplicable",IF(E88="Designated Entity LEI","ABCDEFGHIJKLMNOPQRSTUVWXYZ0123456789",IF(OR(G88="{ISIN}",G88="{LEI}"),";ABCDEFGHIJKLMNOPQRSTUVWXYZ0123456789",IF(G88="{Master Trust/Other}","Master TuOhe",IF(E88="Securitisation type","Privateublc",IF(LEFT(G88,4)="{CA_",Val!B$21,IF(G88="{COUNTRY_EU_LIST}"," ;abcdefghijklmnopqrstuvwxyzABCDEFGHIJKLMNOPQRSTUVWXYZ0123456789",IF(OR(G88="{NOTIFICATION ID}",G88="{SECURITISATION ID}"),Val!B$15,IF(G88="{COUNTRY_EU}"," ;abcdefghijklmnopqrstuvwxyzABCDEFGHIJKLMNOPQRSTUVWXYZ",IF(G88="{Confirmed/Unconfirmed}","ConfirmedUnc",IF(G88="{Confirmed/Unconfirmed/N/A}","Confirmed/UncNA",IF(LEFT(G88,4)="{DAT","0123456789-",IF(LEFT(G88,4)="{Y/N","YN",IF(OR(LEFT(G88,4)="{N/A",LEFT(G88,4)="{LIS",LEFT(G88,4)="{No ",LEFT(G88,4)="{SEC",LEFT(G88,4)="{Mas"),Val!B$20,IF(LEFT(G88,4)="{TEX",Val!B$21,IF(LEFT(G88,4)="{ALP",Val!B$20,IF(LEFT(G88,4)="{COU",Val!B$20)))))))))))))))))</f>
        <v>YN</v>
      </c>
      <c r="X88" s="132"/>
      <c r="Y88" s="132"/>
      <c r="Z88" s="132"/>
      <c r="AA88" s="132"/>
      <c r="AB88" s="134"/>
      <c r="AC88" s="134"/>
      <c r="AD88" s="132"/>
      <c r="AE88" s="132"/>
      <c r="AF88" s="132"/>
      <c r="AG88" s="129" t="s">
        <v>868</v>
      </c>
      <c r="AH88" s="132"/>
      <c r="AI88" s="117"/>
      <c r="AJ88" s="132"/>
      <c r="AK88" s="75"/>
    </row>
    <row r="89" spans="1:37" s="2" customFormat="1" ht="115.2" x14ac:dyDescent="0.3">
      <c r="A89" s="15" t="s">
        <v>1237</v>
      </c>
      <c r="B89" s="16" t="s">
        <v>378</v>
      </c>
      <c r="C89" s="20" t="s">
        <v>348</v>
      </c>
      <c r="D89" s="21" t="s">
        <v>52</v>
      </c>
      <c r="E89" s="22" t="s">
        <v>366</v>
      </c>
      <c r="F89" s="59" t="s">
        <v>149</v>
      </c>
      <c r="G89" s="60" t="s">
        <v>41</v>
      </c>
      <c r="H89" s="43" t="s">
        <v>1132</v>
      </c>
      <c r="I89" s="93" t="s">
        <v>1341</v>
      </c>
      <c r="J89" s="156" t="s">
        <v>351</v>
      </c>
      <c r="K89" s="147"/>
      <c r="L89" s="147" t="s">
        <v>353</v>
      </c>
      <c r="M89" s="147" t="s">
        <v>171</v>
      </c>
      <c r="N89" s="148" t="s">
        <v>354</v>
      </c>
      <c r="O89" s="126">
        <f t="shared" ca="1" si="5"/>
        <v>1</v>
      </c>
      <c r="P89" s="126">
        <v>1</v>
      </c>
      <c r="Q89" s="127" t="str">
        <f ca="1">IF(AND(E89="Last notification date",MONTH(TODAY())&gt;9,DAY(TODAY())&gt;9),YEAR(TODAY())&amp;"-"&amp;MONTH(TODAY())&amp;"-"&amp;DAY(TODAY()),IF(AND(E89="Last notification date",MONTH(TODAY())&lt;9,DAY(TODAY())&lt;10),YEAR(TODAY())&amp;"-0"&amp;MONTH(TODAY())&amp;"-0"&amp;DAY(TODAY()),IF(AND(E89="Last notification date",MONTH(TODAY())&gt;9,DAY(TODAY())&lt;10),YEAR(TODAY())&amp;"-"&amp;MONTH(TODAY())&amp;"-0"&amp;DAY(TODAY()),IF(AND(E89="Last notification date",MONTH(TODAY())&lt;10,DAY(TODAY())&gt;9),YEAR(TODAY())&amp;"-0"&amp;MONTH(TODAY())&amp;"-"&amp;DAY(TODAY()),IF(LEFT(G89,4)="{SEC","SEC ID",IF(LEFT(G89,4)="{DAT","DATE",IF(LEFT(G89,4)="{TEX",Val!B$21,IF(LEFT(G89,4)="{ALP",Val!B$20,IF(LEFT(G89,4)="{COU",Val!B$20,IF(OR(LEFT(G89,4)="{ISI",LEFT(G89,4)="{LEI"),Val!B$17,IF(OR(LEFT(G89,4)="{CA_",LEFT(G89,4)="{Mas",LEFT(G89,4)="{Y/N",LEFT(G89,4)="{No ",LEFT(G89,4)="{N/A",LEFT(G89,4)="{Con",LEFT(G89,4)="{LIS"),"LIST","")))))))))))</f>
        <v>LIST</v>
      </c>
      <c r="R89" s="126">
        <f t="shared" si="6"/>
        <v>1</v>
      </c>
      <c r="S89" s="128"/>
      <c r="T89" s="126" t="str">
        <f t="shared" si="7"/>
        <v>UNK</v>
      </c>
      <c r="U89" s="126" t="str" cm="1">
        <f t="array" aca="1" ref="U89" ca="1">IF(AND(E89="Payment exemption explanation",ISBLANK(F89)=FALSE,F$77="Confirmed"),"FORMAT",IF(AND(E89="Historical Default and Loss Performance Data location",F$3="Public",ISBLANK(F89)=TRUE),"FORMAT",IF(AND(E88="Subject to severe clawback",F88="Y",ISBLANK(F89)=TRUE),"FORMAT",IF(AND(E88="Subject to severe clawback",F88="N",ISBLANK(F89)=FALSE),"FORMAT",IF(AND(OR(E89="Credit granting criteria supervision comment",E89="Credit granting criteria compliance comment"),ISBLANK(F89)=FALSE,OR(AND(F$34="N",E484="Originator (or original lender) is not a Credit institution"),AND(F$37="N",E$37="Originator (or original lender) is not a Credit institution"))),"FORMAT_S17",IF(AND(C89="STSS60",E89="Location of Liability cash flow model",ISBLANK(F89)=TRUE,F$3="Public"),"FORMAT_S60",IF(AND(C89="STSS58",E89="Historical Default and Loss Performance Data location",ISBLANK(F89)=TRUE,F$3="Public"),"FORMAT_S37",IF(AND(E89="Sponsor LEI",ISBLANK(F89)=TRUE,ISBLANK(F$8)=TRUE),"FORMAT_LEI",IF(AND(E89="Originator LEI",ISBLANK(F89)=TRUE,ISBLANK(F$11)=TRUE),"FORMAT_LEI",IF(OR(T89="EMPTY",P89+1&lt;LEN(F89),AND(G88="{Confirmed/Unconfirmed/N/A}",S89="N/A",F88="N/A",F89&lt;&gt;"")),"FORMAT",IF(OR(AND(E89="Non-ABCP securitisation unique identifier",MID(F89,21,1)&lt;&gt;"N"),AND(E89="ABCP transaction unique identifier",MID(F89,21,1)&lt;&gt;"T"),AND(E89="ABCP programme unique identifier",MID(F89,21,1)&lt;&gt;"P")),"FORMAT_SEC_ID",IF(AND(E89="Underlying exposures classification",F89&lt;&gt;"residential mortgages",F89&lt;&gt;"commercial mortgages",F89&lt;&gt;"credit facilities provided to individuals for personal, family or household consumption purposes",F89&lt;&gt;"credit facilities, including loans and leases, provided to any type of enterprise or corporation",F89&lt;&gt;"auto loans/leases",F89&lt;&gt;"credit-card receivables",F89&lt;&gt;"trade receivables",F89&lt;&gt;"others"),"FORMAT_LIST",IF(AND(E89="Instrument code",LEN(F89)-LEN(SUBSTITUTE(F89,";",""))&lt;&gt;LEN(F88)-LEN(SUBSTITUTE(F88,";",""))),"FORMAT_;",IF(AND(E89="Sponsor country (if multiple countries)",LEN(F89)-LEN(SUBSTITUTE(F89,";",""))&lt;&gt;LEN(F$11)-LEN(SUBSTITUTE(F$11,";",""))),"FORMAT_;",IF(AND(E89="Sponsor country (if multiple countries)",ISBLANK(F89)=FALSE,LEN(F89)-LEN(SUBSTITUTE(F89,";",""))=0),"FORMAT_;",IF(AND(E89="Sponsor country (if multiple countries)",ISBLANK(F89)=TRUE,LEN(F$11)-LEN(SUBSTITUTE(F$11,";",""))&lt;&gt;0),"FORMAT_;",IF(AND(E89="Originator country  (if multiple countries)",LEN(F89)-LEN(SUBSTITUTE(F89,";",""))&lt;&gt;0,ISBLANK(F89)=FALSE,LEN(F89)-LEN(SUBSTITUTE(F89,";",""))&lt;&gt;LEN(F$8)-LEN(SUBSTITUTE(F$8,";",""))),"FORMAT_;",IF(AND(E89="Originator country  (if multiple countries)",ISBLANK(F89)=FALSE,LEN(F89)-LEN(SUBSTITUTE(F89,";",""))=0),"FORMAT_;",IF(AND(E89="Originator country  (if multiple countries)",ISBLANK(F89)=TRUE,LEN(F$8)-LEN(SUBSTITUTE(F$8,";",""))&lt;&gt;0),"FORMAT_;",IF(AND(E89="Original lender country (if multiple countries)",ISBLANK(F89)=FALSE,LEN(F89)-LEN(SUBSTITUTE(F89,";",""))&lt;&gt;0,LEN(F89)-LEN(SUBSTITUTE(F89,";",""))&lt;&gt;LEN(F$14)-LEN(SUBSTITUTE(F$14,";",""))),"FORMAT_;",IF(AND(E89="Original lender country (if multiple countries)",ISBLANK(F89)=TRUE,LEN(F$14)-LEN(SUBSTITUTE(F$14,";",""))&lt;&gt;0),"FORMAT_;",IF(AND(E89="Original lender country (if multiple countries)",ISBLANK(F89)=FALSE,LEN(F89)-LEN(SUBSTITUTE(F89,";",""))=0),"FORMAT_;",IF(OR(AND(E89="Designated Entity LEI",LEN(F89)&lt;&gt;20),AND(G89="{LEI}",LEN(F89)&lt;&gt;0,LEN(F89)&lt;20),AND(G89="{ISIN}",LEN(F89)&lt;&gt;0,LEN(F89)&lt;12),AND(LEN(F89)&lt;&gt;20,E89="Retaining entity LEI",ISBLANK(F89)=FALSE),AND(E89="Instrument ISIN",ISBLANK(F89)=FALSE,LEN(F89)&gt;0,LEN(F89)&lt;11),AND(D89="M",LEFT(G89,4)="{DAT",LEN(F89)&lt;&gt;10)),"FORMAT_LEN",IF(OR(AND(F89&lt;&gt;"",LEFT(G89,4)&lt;&gt;"{TEX",ISNUMBER(SUMPRODUCT(FIND(MID(F89,ROW(INDIRECT("1:"&amp;LEN(F89))),1),W89)))=FALSE),AND(F89&lt;&gt;"",LEFT(G89,4)&lt;&gt;"{TEX",ISERROR(SUMPRODUCT(SEARCH(MID(F89,ROW(INDIRECT("1:"&amp;LEN(TRIM(F89)))),1)," "&amp;W89&amp;CHAR(10)&amp;"""")))=TRUE)),"FORMAT_CHAR",IF(LEFT(G89,4)="{TEX","TEXT","UNK")))))))))))))))))))))))))</f>
        <v>UNK</v>
      </c>
      <c r="V89" s="126" t="b" cm="1">
        <f t="array" aca="1" ref="V89" ca="1">IF(OR(LEN(F89)&gt;P89+1),FALSE,IF(LEFT(G89,5)="{TEXT",TRUE,IF(AND(ISBLANK(F89)=FALSE,G89="{DATE_TEXT-YYYY-MM-DD}",LEN(F89)&lt;&gt;10),FALSE,IF(AND(ISBLANK(F89)=FALSE,ISNUMBER(SUMPRODUCT(SEARCH(MID(F89,ROW(INDIRECT("1:"&amp;LEN(TRIM(F89)))),1)," "&amp;W89&amp;CHAR(10)&amp;"""")))=FALSE),FALSE,TRUE))))</f>
        <v>1</v>
      </c>
      <c r="W89" s="127" t="str">
        <f>IF(G89="{Applicable/N/A}","N/Aplicable",IF(E89="Designated Entity LEI","ABCDEFGHIJKLMNOPQRSTUVWXYZ0123456789",IF(OR(G89="{ISIN}",G89="{LEI}"),";ABCDEFGHIJKLMNOPQRSTUVWXYZ0123456789",IF(G89="{Master Trust/Other}","Master TuOhe",IF(E89="Securitisation type","Privateublc",IF(LEFT(G89,4)="{CA_",Val!B$21,IF(G89="{COUNTRY_EU_LIST}"," ;abcdefghijklmnopqrstuvwxyzABCDEFGHIJKLMNOPQRSTUVWXYZ0123456789",IF(OR(G89="{NOTIFICATION ID}",G89="{SECURITISATION ID}"),Val!B$15,IF(G89="{COUNTRY_EU}"," ;abcdefghijklmnopqrstuvwxyzABCDEFGHIJKLMNOPQRSTUVWXYZ",IF(G89="{Confirmed/Unconfirmed}","ConfirmedUnc",IF(G89="{Confirmed/Unconfirmed/N/A}","Confirmed/UncNA",IF(LEFT(G89,4)="{DAT","0123456789-",IF(LEFT(G89,4)="{Y/N","YN",IF(OR(LEFT(G89,4)="{N/A",LEFT(G89,4)="{LIS",LEFT(G89,4)="{No ",LEFT(G89,4)="{SEC",LEFT(G89,4)="{Mas"),Val!B$20,IF(LEFT(G89,4)="{TEX",Val!B$21,IF(LEFT(G89,4)="{ALP",Val!B$20,IF(LEFT(G89,4)="{COU",Val!B$20)))))))))))))))))</f>
        <v>YN</v>
      </c>
      <c r="X89" s="132"/>
      <c r="Y89" s="132"/>
      <c r="Z89" s="132"/>
      <c r="AA89" s="132"/>
      <c r="AB89" s="134"/>
      <c r="AC89" s="134"/>
      <c r="AD89" s="132"/>
      <c r="AE89" s="132"/>
      <c r="AF89" s="132"/>
      <c r="AG89" s="129" t="s">
        <v>870</v>
      </c>
      <c r="AH89" s="132"/>
      <c r="AI89" s="117"/>
      <c r="AJ89" s="132"/>
      <c r="AK89" s="75"/>
    </row>
    <row r="90" spans="1:37" s="2" customFormat="1" ht="115.2" x14ac:dyDescent="0.3">
      <c r="A90" s="15" t="s">
        <v>1238</v>
      </c>
      <c r="B90" s="16" t="s">
        <v>386</v>
      </c>
      <c r="C90" s="20" t="s">
        <v>348</v>
      </c>
      <c r="D90" s="21" t="s">
        <v>52</v>
      </c>
      <c r="E90" s="22" t="s">
        <v>368</v>
      </c>
      <c r="F90" s="59" t="s">
        <v>108</v>
      </c>
      <c r="G90" s="60" t="s">
        <v>41</v>
      </c>
      <c r="H90" s="43" t="s">
        <v>1133</v>
      </c>
      <c r="I90" s="93" t="s">
        <v>1342</v>
      </c>
      <c r="J90" s="156" t="s">
        <v>351</v>
      </c>
      <c r="K90" s="147"/>
      <c r="L90" s="147" t="s">
        <v>353</v>
      </c>
      <c r="M90" s="147" t="s">
        <v>171</v>
      </c>
      <c r="N90" s="148" t="s">
        <v>354</v>
      </c>
      <c r="O90" s="126">
        <f t="shared" ca="1" si="5"/>
        <v>1</v>
      </c>
      <c r="P90" s="126">
        <v>1</v>
      </c>
      <c r="Q90" s="127" t="str">
        <f ca="1">IF(AND(E90="Last notification date",MONTH(TODAY())&gt;9,DAY(TODAY())&gt;9),YEAR(TODAY())&amp;"-"&amp;MONTH(TODAY())&amp;"-"&amp;DAY(TODAY()),IF(AND(E90="Last notification date",MONTH(TODAY())&lt;9,DAY(TODAY())&lt;10),YEAR(TODAY())&amp;"-0"&amp;MONTH(TODAY())&amp;"-0"&amp;DAY(TODAY()),IF(AND(E90="Last notification date",MONTH(TODAY())&gt;9,DAY(TODAY())&lt;10),YEAR(TODAY())&amp;"-"&amp;MONTH(TODAY())&amp;"-0"&amp;DAY(TODAY()),IF(AND(E90="Last notification date",MONTH(TODAY())&lt;10,DAY(TODAY())&gt;9),YEAR(TODAY())&amp;"-0"&amp;MONTH(TODAY())&amp;"-"&amp;DAY(TODAY()),IF(LEFT(G90,4)="{SEC","SEC ID",IF(LEFT(G90,4)="{DAT","DATE",IF(LEFT(G90,4)="{TEX",Val!B$21,IF(LEFT(G90,4)="{ALP",Val!B$20,IF(LEFT(G90,4)="{COU",Val!B$20,IF(OR(LEFT(G90,4)="{ISI",LEFT(G90,4)="{LEI"),Val!B$17,IF(OR(LEFT(G90,4)="{CA_",LEFT(G90,4)="{Mas",LEFT(G90,4)="{Y/N",LEFT(G90,4)="{No ",LEFT(G90,4)="{N/A",LEFT(G90,4)="{Con",LEFT(G90,4)="{LIS"),"LIST","")))))))))))</f>
        <v>LIST</v>
      </c>
      <c r="R90" s="126">
        <f t="shared" si="6"/>
        <v>1</v>
      </c>
      <c r="S90" s="128"/>
      <c r="T90" s="126" t="str">
        <f t="shared" si="7"/>
        <v>UNK</v>
      </c>
      <c r="U90" s="126" t="str" cm="1">
        <f t="array" aca="1" ref="U90" ca="1">IF(AND(E90="Payment exemption explanation",ISBLANK(F90)=FALSE,F$77="Confirmed"),"FORMAT",IF(AND(E90="Historical Default and Loss Performance Data location",F$3="Public",ISBLANK(F90)=TRUE),"FORMAT",IF(AND(E89="Subject to severe clawback",F89="Y",ISBLANK(F90)=TRUE),"FORMAT",IF(AND(E89="Subject to severe clawback",F89="N",ISBLANK(F90)=FALSE),"FORMAT",IF(AND(OR(E90="Credit granting criteria supervision comment",E90="Credit granting criteria compliance comment"),ISBLANK(F90)=FALSE,OR(AND(F$34="N",E485="Originator (or original lender) is not a Credit institution"),AND(F$37="N",E$37="Originator (or original lender) is not a Credit institution"))),"FORMAT_S17",IF(AND(C90="STSS60",E90="Location of Liability cash flow model",ISBLANK(F90)=TRUE,F$3="Public"),"FORMAT_S60",IF(AND(C90="STSS58",E90="Historical Default and Loss Performance Data location",ISBLANK(F90)=TRUE,F$3="Public"),"FORMAT_S37",IF(AND(E90="Sponsor LEI",ISBLANK(F90)=TRUE,ISBLANK(F$8)=TRUE),"FORMAT_LEI",IF(AND(E90="Originator LEI",ISBLANK(F90)=TRUE,ISBLANK(F$11)=TRUE),"FORMAT_LEI",IF(OR(T90="EMPTY",P90+1&lt;LEN(F90),AND(G89="{Confirmed/Unconfirmed/N/A}",S90="N/A",F89="N/A",F90&lt;&gt;"")),"FORMAT",IF(OR(AND(E90="Non-ABCP securitisation unique identifier",MID(F90,21,1)&lt;&gt;"N"),AND(E90="ABCP transaction unique identifier",MID(F90,21,1)&lt;&gt;"T"),AND(E90="ABCP programme unique identifier",MID(F90,21,1)&lt;&gt;"P")),"FORMAT_SEC_ID",IF(AND(E90="Underlying exposures classification",F90&lt;&gt;"residential mortgages",F90&lt;&gt;"commercial mortgages",F90&lt;&gt;"credit facilities provided to individuals for personal, family or household consumption purposes",F90&lt;&gt;"credit facilities, including loans and leases, provided to any type of enterprise or corporation",F90&lt;&gt;"auto loans/leases",F90&lt;&gt;"credit-card receivables",F90&lt;&gt;"trade receivables",F90&lt;&gt;"others"),"FORMAT_LIST",IF(AND(E90="Instrument code",LEN(F90)-LEN(SUBSTITUTE(F90,";",""))&lt;&gt;LEN(F89)-LEN(SUBSTITUTE(F89,";",""))),"FORMAT_;",IF(AND(E90="Sponsor country (if multiple countries)",LEN(F90)-LEN(SUBSTITUTE(F90,";",""))&lt;&gt;LEN(F$11)-LEN(SUBSTITUTE(F$11,";",""))),"FORMAT_;",IF(AND(E90="Sponsor country (if multiple countries)",ISBLANK(F90)=FALSE,LEN(F90)-LEN(SUBSTITUTE(F90,";",""))=0),"FORMAT_;",IF(AND(E90="Sponsor country (if multiple countries)",ISBLANK(F90)=TRUE,LEN(F$11)-LEN(SUBSTITUTE(F$11,";",""))&lt;&gt;0),"FORMAT_;",IF(AND(E90="Originator country  (if multiple countries)",LEN(F90)-LEN(SUBSTITUTE(F90,";",""))&lt;&gt;0,ISBLANK(F90)=FALSE,LEN(F90)-LEN(SUBSTITUTE(F90,";",""))&lt;&gt;LEN(F$8)-LEN(SUBSTITUTE(F$8,";",""))),"FORMAT_;",IF(AND(E90="Originator country  (if multiple countries)",ISBLANK(F90)=FALSE,LEN(F90)-LEN(SUBSTITUTE(F90,";",""))=0),"FORMAT_;",IF(AND(E90="Originator country  (if multiple countries)",ISBLANK(F90)=TRUE,LEN(F$8)-LEN(SUBSTITUTE(F$8,";",""))&lt;&gt;0),"FORMAT_;",IF(AND(E90="Original lender country (if multiple countries)",ISBLANK(F90)=FALSE,LEN(F90)-LEN(SUBSTITUTE(F90,";",""))&lt;&gt;0,LEN(F90)-LEN(SUBSTITUTE(F90,";",""))&lt;&gt;LEN(F$14)-LEN(SUBSTITUTE(F$14,";",""))),"FORMAT_;",IF(AND(E90="Original lender country (if multiple countries)",ISBLANK(F90)=TRUE,LEN(F$14)-LEN(SUBSTITUTE(F$14,";",""))&lt;&gt;0),"FORMAT_;",IF(AND(E90="Original lender country (if multiple countries)",ISBLANK(F90)=FALSE,LEN(F90)-LEN(SUBSTITUTE(F90,";",""))=0),"FORMAT_;",IF(OR(AND(E90="Designated Entity LEI",LEN(F90)&lt;&gt;20),AND(G90="{LEI}",LEN(F90)&lt;&gt;0,LEN(F90)&lt;20),AND(G90="{ISIN}",LEN(F90)&lt;&gt;0,LEN(F90)&lt;12),AND(LEN(F90)&lt;&gt;20,E90="Retaining entity LEI",ISBLANK(F90)=FALSE),AND(E90="Instrument ISIN",ISBLANK(F90)=FALSE,LEN(F90)&gt;0,LEN(F90)&lt;11),AND(D90="M",LEFT(G90,4)="{DAT",LEN(F90)&lt;&gt;10)),"FORMAT_LEN",IF(OR(AND(F90&lt;&gt;"",LEFT(G90,4)&lt;&gt;"{TEX",ISNUMBER(SUMPRODUCT(FIND(MID(F90,ROW(INDIRECT("1:"&amp;LEN(F90))),1),W90)))=FALSE),AND(F90&lt;&gt;"",LEFT(G90,4)&lt;&gt;"{TEX",ISERROR(SUMPRODUCT(SEARCH(MID(F90,ROW(INDIRECT("1:"&amp;LEN(TRIM(F90)))),1)," "&amp;W90&amp;CHAR(10)&amp;"""")))=TRUE)),"FORMAT_CHAR",IF(LEFT(G90,4)="{TEX","TEXT","UNK")))))))))))))))))))))))))</f>
        <v>UNK</v>
      </c>
      <c r="V90" s="126" t="b" cm="1">
        <f t="array" aca="1" ref="V90" ca="1">IF(OR(LEN(F90)&gt;P90+1),FALSE,IF(LEFT(G90,5)="{TEXT",TRUE,IF(AND(ISBLANK(F90)=FALSE,G90="{DATE_TEXT-YYYY-MM-DD}",LEN(F90)&lt;&gt;10),FALSE,IF(AND(ISBLANK(F90)=FALSE,ISNUMBER(SUMPRODUCT(SEARCH(MID(F90,ROW(INDIRECT("1:"&amp;LEN(TRIM(F90)))),1)," "&amp;W90&amp;CHAR(10)&amp;"""")))=FALSE),FALSE,TRUE))))</f>
        <v>1</v>
      </c>
      <c r="W90" s="127" t="str">
        <f>IF(G90="{Applicable/N/A}","N/Aplicable",IF(E90="Designated Entity LEI","ABCDEFGHIJKLMNOPQRSTUVWXYZ0123456789",IF(OR(G90="{ISIN}",G90="{LEI}"),";ABCDEFGHIJKLMNOPQRSTUVWXYZ0123456789",IF(G90="{Master Trust/Other}","Master TuOhe",IF(E90="Securitisation type","Privateublc",IF(LEFT(G90,4)="{CA_",Val!B$21,IF(G90="{COUNTRY_EU_LIST}"," ;abcdefghijklmnopqrstuvwxyzABCDEFGHIJKLMNOPQRSTUVWXYZ0123456789",IF(OR(G90="{NOTIFICATION ID}",G90="{SECURITISATION ID}"),Val!B$15,IF(G90="{COUNTRY_EU}"," ;abcdefghijklmnopqrstuvwxyzABCDEFGHIJKLMNOPQRSTUVWXYZ",IF(G90="{Confirmed/Unconfirmed}","ConfirmedUnc",IF(G90="{Confirmed/Unconfirmed/N/A}","Confirmed/UncNA",IF(LEFT(G90,4)="{DAT","0123456789-",IF(LEFT(G90,4)="{Y/N","YN",IF(OR(LEFT(G90,4)="{N/A",LEFT(G90,4)="{LIS",LEFT(G90,4)="{No ",LEFT(G90,4)="{SEC",LEFT(G90,4)="{Mas"),Val!B$20,IF(LEFT(G90,4)="{TEX",Val!B$21,IF(LEFT(G90,4)="{ALP",Val!B$20,IF(LEFT(G90,4)="{COU",Val!B$20)))))))))))))))))</f>
        <v>YN</v>
      </c>
      <c r="X90" s="132"/>
      <c r="Y90" s="132"/>
      <c r="Z90" s="132"/>
      <c r="AA90" s="132"/>
      <c r="AB90" s="134"/>
      <c r="AC90" s="134"/>
      <c r="AD90" s="132"/>
      <c r="AE90" s="132"/>
      <c r="AF90" s="132"/>
      <c r="AG90" s="129" t="s">
        <v>874</v>
      </c>
      <c r="AH90" s="132"/>
      <c r="AI90" s="117"/>
      <c r="AJ90" s="132"/>
      <c r="AK90" s="75"/>
    </row>
    <row r="91" spans="1:37" s="2" customFormat="1" ht="115.2" x14ac:dyDescent="0.3">
      <c r="A91" s="15" t="s">
        <v>1239</v>
      </c>
      <c r="B91" s="16" t="s">
        <v>388</v>
      </c>
      <c r="C91" s="20" t="s">
        <v>348</v>
      </c>
      <c r="D91" s="21" t="s">
        <v>52</v>
      </c>
      <c r="E91" s="22" t="s">
        <v>370</v>
      </c>
      <c r="F91" s="59" t="s">
        <v>108</v>
      </c>
      <c r="G91" s="60" t="s">
        <v>41</v>
      </c>
      <c r="H91" s="43" t="s">
        <v>1134</v>
      </c>
      <c r="I91" s="93" t="s">
        <v>1343</v>
      </c>
      <c r="J91" s="156" t="s">
        <v>351</v>
      </c>
      <c r="K91" s="147"/>
      <c r="L91" s="147" t="s">
        <v>353</v>
      </c>
      <c r="M91" s="147" t="s">
        <v>171</v>
      </c>
      <c r="N91" s="148" t="s">
        <v>354</v>
      </c>
      <c r="O91" s="126">
        <f t="shared" ca="1" si="5"/>
        <v>1</v>
      </c>
      <c r="P91" s="126">
        <v>1</v>
      </c>
      <c r="Q91" s="127" t="str">
        <f ca="1">IF(AND(E91="Last notification date",MONTH(TODAY())&gt;9,DAY(TODAY())&gt;9),YEAR(TODAY())&amp;"-"&amp;MONTH(TODAY())&amp;"-"&amp;DAY(TODAY()),IF(AND(E91="Last notification date",MONTH(TODAY())&lt;9,DAY(TODAY())&lt;10),YEAR(TODAY())&amp;"-0"&amp;MONTH(TODAY())&amp;"-0"&amp;DAY(TODAY()),IF(AND(E91="Last notification date",MONTH(TODAY())&gt;9,DAY(TODAY())&lt;10),YEAR(TODAY())&amp;"-"&amp;MONTH(TODAY())&amp;"-0"&amp;DAY(TODAY()),IF(AND(E91="Last notification date",MONTH(TODAY())&lt;10,DAY(TODAY())&gt;9),YEAR(TODAY())&amp;"-0"&amp;MONTH(TODAY())&amp;"-"&amp;DAY(TODAY()),IF(LEFT(G91,4)="{SEC","SEC ID",IF(LEFT(G91,4)="{DAT","DATE",IF(LEFT(G91,4)="{TEX",Val!B$21,IF(LEFT(G91,4)="{ALP",Val!B$20,IF(LEFT(G91,4)="{COU",Val!B$20,IF(OR(LEFT(G91,4)="{ISI",LEFT(G91,4)="{LEI"),Val!B$17,IF(OR(LEFT(G91,4)="{CA_",LEFT(G91,4)="{Mas",LEFT(G91,4)="{Y/N",LEFT(G91,4)="{No ",LEFT(G91,4)="{N/A",LEFT(G91,4)="{Con",LEFT(G91,4)="{LIS"),"LIST","")))))))))))</f>
        <v>LIST</v>
      </c>
      <c r="R91" s="126">
        <f t="shared" si="6"/>
        <v>1</v>
      </c>
      <c r="S91" s="128"/>
      <c r="T91" s="126" t="str">
        <f t="shared" si="7"/>
        <v>UNK</v>
      </c>
      <c r="U91" s="126" t="str" cm="1">
        <f t="array" aca="1" ref="U91" ca="1">IF(AND(E91="Payment exemption explanation",ISBLANK(F91)=FALSE,F$77="Confirmed"),"FORMAT",IF(AND(E91="Historical Default and Loss Performance Data location",F$3="Public",ISBLANK(F91)=TRUE),"FORMAT",IF(AND(E90="Subject to severe clawback",F90="Y",ISBLANK(F91)=TRUE),"FORMAT",IF(AND(E90="Subject to severe clawback",F90="N",ISBLANK(F91)=FALSE),"FORMAT",IF(AND(OR(E91="Credit granting criteria supervision comment",E91="Credit granting criteria compliance comment"),ISBLANK(F91)=FALSE,OR(AND(F$34="N",E486="Originator (or original lender) is not a Credit institution"),AND(F$37="N",E$37="Originator (or original lender) is not a Credit institution"))),"FORMAT_S17",IF(AND(C91="STSS60",E91="Location of Liability cash flow model",ISBLANK(F91)=TRUE,F$3="Public"),"FORMAT_S60",IF(AND(C91="STSS58",E91="Historical Default and Loss Performance Data location",ISBLANK(F91)=TRUE,F$3="Public"),"FORMAT_S37",IF(AND(E91="Sponsor LEI",ISBLANK(F91)=TRUE,ISBLANK(F$8)=TRUE),"FORMAT_LEI",IF(AND(E91="Originator LEI",ISBLANK(F91)=TRUE,ISBLANK(F$11)=TRUE),"FORMAT_LEI",IF(OR(T91="EMPTY",P91+1&lt;LEN(F91),AND(G90="{Confirmed/Unconfirmed/N/A}",S91="N/A",F90="N/A",F91&lt;&gt;"")),"FORMAT",IF(OR(AND(E91="Non-ABCP securitisation unique identifier",MID(F91,21,1)&lt;&gt;"N"),AND(E91="ABCP transaction unique identifier",MID(F91,21,1)&lt;&gt;"T"),AND(E91="ABCP programme unique identifier",MID(F91,21,1)&lt;&gt;"P")),"FORMAT_SEC_ID",IF(AND(E91="Underlying exposures classification",F91&lt;&gt;"residential mortgages",F91&lt;&gt;"commercial mortgages",F91&lt;&gt;"credit facilities provided to individuals for personal, family or household consumption purposes",F91&lt;&gt;"credit facilities, including loans and leases, provided to any type of enterprise or corporation",F91&lt;&gt;"auto loans/leases",F91&lt;&gt;"credit-card receivables",F91&lt;&gt;"trade receivables",F91&lt;&gt;"others"),"FORMAT_LIST",IF(AND(E91="Instrument code",LEN(F91)-LEN(SUBSTITUTE(F91,";",""))&lt;&gt;LEN(F90)-LEN(SUBSTITUTE(F90,";",""))),"FORMAT_;",IF(AND(E91="Sponsor country (if multiple countries)",LEN(F91)-LEN(SUBSTITUTE(F91,";",""))&lt;&gt;LEN(F$11)-LEN(SUBSTITUTE(F$11,";",""))),"FORMAT_;",IF(AND(E91="Sponsor country (if multiple countries)",ISBLANK(F91)=FALSE,LEN(F91)-LEN(SUBSTITUTE(F91,";",""))=0),"FORMAT_;",IF(AND(E91="Sponsor country (if multiple countries)",ISBLANK(F91)=TRUE,LEN(F$11)-LEN(SUBSTITUTE(F$11,";",""))&lt;&gt;0),"FORMAT_;",IF(AND(E91="Originator country  (if multiple countries)",LEN(F91)-LEN(SUBSTITUTE(F91,";",""))&lt;&gt;0,ISBLANK(F91)=FALSE,LEN(F91)-LEN(SUBSTITUTE(F91,";",""))&lt;&gt;LEN(F$8)-LEN(SUBSTITUTE(F$8,";",""))),"FORMAT_;",IF(AND(E91="Originator country  (if multiple countries)",ISBLANK(F91)=FALSE,LEN(F91)-LEN(SUBSTITUTE(F91,";",""))=0),"FORMAT_;",IF(AND(E91="Originator country  (if multiple countries)",ISBLANK(F91)=TRUE,LEN(F$8)-LEN(SUBSTITUTE(F$8,";",""))&lt;&gt;0),"FORMAT_;",IF(AND(E91="Original lender country (if multiple countries)",ISBLANK(F91)=FALSE,LEN(F91)-LEN(SUBSTITUTE(F91,";",""))&lt;&gt;0,LEN(F91)-LEN(SUBSTITUTE(F91,";",""))&lt;&gt;LEN(F$14)-LEN(SUBSTITUTE(F$14,";",""))),"FORMAT_;",IF(AND(E91="Original lender country (if multiple countries)",ISBLANK(F91)=TRUE,LEN(F$14)-LEN(SUBSTITUTE(F$14,";",""))&lt;&gt;0),"FORMAT_;",IF(AND(E91="Original lender country (if multiple countries)",ISBLANK(F91)=FALSE,LEN(F91)-LEN(SUBSTITUTE(F91,";",""))=0),"FORMAT_;",IF(OR(AND(E91="Designated Entity LEI",LEN(F91)&lt;&gt;20),AND(G91="{LEI}",LEN(F91)&lt;&gt;0,LEN(F91)&lt;20),AND(G91="{ISIN}",LEN(F91)&lt;&gt;0,LEN(F91)&lt;12),AND(LEN(F91)&lt;&gt;20,E91="Retaining entity LEI",ISBLANK(F91)=FALSE),AND(E91="Instrument ISIN",ISBLANK(F91)=FALSE,LEN(F91)&gt;0,LEN(F91)&lt;11),AND(D91="M",LEFT(G91,4)="{DAT",LEN(F91)&lt;&gt;10)),"FORMAT_LEN",IF(OR(AND(F91&lt;&gt;"",LEFT(G91,4)&lt;&gt;"{TEX",ISNUMBER(SUMPRODUCT(FIND(MID(F91,ROW(INDIRECT("1:"&amp;LEN(F91))),1),W91)))=FALSE),AND(F91&lt;&gt;"",LEFT(G91,4)&lt;&gt;"{TEX",ISERROR(SUMPRODUCT(SEARCH(MID(F91,ROW(INDIRECT("1:"&amp;LEN(TRIM(F91)))),1)," "&amp;W91&amp;CHAR(10)&amp;"""")))=TRUE)),"FORMAT_CHAR",IF(LEFT(G91,4)="{TEX","TEXT","UNK")))))))))))))))))))))))))</f>
        <v>UNK</v>
      </c>
      <c r="V91" s="126" t="b" cm="1">
        <f t="array" aca="1" ref="V91" ca="1">IF(OR(LEN(F91)&gt;P91+1),FALSE,IF(LEFT(G91,5)="{TEXT",TRUE,IF(AND(ISBLANK(F91)=FALSE,G91="{DATE_TEXT-YYYY-MM-DD}",LEN(F91)&lt;&gt;10),FALSE,IF(AND(ISBLANK(F91)=FALSE,ISNUMBER(SUMPRODUCT(SEARCH(MID(F91,ROW(INDIRECT("1:"&amp;LEN(TRIM(F91)))),1)," "&amp;W91&amp;CHAR(10)&amp;"""")))=FALSE),FALSE,TRUE))))</f>
        <v>1</v>
      </c>
      <c r="W91" s="127" t="str">
        <f>IF(G91="{Applicable/N/A}","N/Aplicable",IF(E91="Designated Entity LEI","ABCDEFGHIJKLMNOPQRSTUVWXYZ0123456789",IF(OR(G91="{ISIN}",G91="{LEI}"),";ABCDEFGHIJKLMNOPQRSTUVWXYZ0123456789",IF(G91="{Master Trust/Other}","Master TuOhe",IF(E91="Securitisation type","Privateublc",IF(LEFT(G91,4)="{CA_",Val!B$21,IF(G91="{COUNTRY_EU_LIST}"," ;abcdefghijklmnopqrstuvwxyzABCDEFGHIJKLMNOPQRSTUVWXYZ0123456789",IF(OR(G91="{NOTIFICATION ID}",G91="{SECURITISATION ID}"),Val!B$15,IF(G91="{COUNTRY_EU}"," ;abcdefghijklmnopqrstuvwxyzABCDEFGHIJKLMNOPQRSTUVWXYZ",IF(G91="{Confirmed/Unconfirmed}","ConfirmedUnc",IF(G91="{Confirmed/Unconfirmed/N/A}","Confirmed/UncNA",IF(LEFT(G91,4)="{DAT","0123456789-",IF(LEFT(G91,4)="{Y/N","YN",IF(OR(LEFT(G91,4)="{N/A",LEFT(G91,4)="{LIS",LEFT(G91,4)="{No ",LEFT(G91,4)="{SEC",LEFT(G91,4)="{Mas"),Val!B$20,IF(LEFT(G91,4)="{TEX",Val!B$21,IF(LEFT(G91,4)="{ALP",Val!B$20,IF(LEFT(G91,4)="{COU",Val!B$20)))))))))))))))))</f>
        <v>YN</v>
      </c>
      <c r="X91" s="132"/>
      <c r="Y91" s="132"/>
      <c r="Z91" s="132"/>
      <c r="AA91" s="132"/>
      <c r="AB91" s="134"/>
      <c r="AC91" s="134"/>
      <c r="AD91" s="132"/>
      <c r="AE91" s="132"/>
      <c r="AF91" s="132"/>
      <c r="AG91" s="129" t="s">
        <v>876</v>
      </c>
      <c r="AH91" s="132"/>
      <c r="AI91" s="117"/>
      <c r="AJ91" s="132"/>
      <c r="AK91" s="75"/>
    </row>
    <row r="92" spans="1:37" s="2" customFormat="1" ht="129.6" x14ac:dyDescent="0.3">
      <c r="A92" s="15" t="s">
        <v>1240</v>
      </c>
      <c r="B92" s="16" t="s">
        <v>396</v>
      </c>
      <c r="C92" s="20" t="s">
        <v>348</v>
      </c>
      <c r="D92" s="21" t="s">
        <v>52</v>
      </c>
      <c r="E92" s="22" t="s">
        <v>372</v>
      </c>
      <c r="F92" s="59" t="s">
        <v>108</v>
      </c>
      <c r="G92" s="60" t="s">
        <v>41</v>
      </c>
      <c r="H92" s="43" t="s">
        <v>1130</v>
      </c>
      <c r="I92" s="93" t="s">
        <v>1344</v>
      </c>
      <c r="J92" s="156" t="s">
        <v>351</v>
      </c>
      <c r="K92" s="147"/>
      <c r="L92" s="147" t="s">
        <v>353</v>
      </c>
      <c r="M92" s="147" t="s">
        <v>171</v>
      </c>
      <c r="N92" s="148" t="s">
        <v>354</v>
      </c>
      <c r="O92" s="126">
        <f t="shared" ca="1" si="5"/>
        <v>1</v>
      </c>
      <c r="P92" s="126">
        <v>1</v>
      </c>
      <c r="Q92" s="127" t="str">
        <f ca="1">IF(AND(E92="Last notification date",MONTH(TODAY())&gt;9,DAY(TODAY())&gt;9),YEAR(TODAY())&amp;"-"&amp;MONTH(TODAY())&amp;"-"&amp;DAY(TODAY()),IF(AND(E92="Last notification date",MONTH(TODAY())&lt;9,DAY(TODAY())&lt;10),YEAR(TODAY())&amp;"-0"&amp;MONTH(TODAY())&amp;"-0"&amp;DAY(TODAY()),IF(AND(E92="Last notification date",MONTH(TODAY())&gt;9,DAY(TODAY())&lt;10),YEAR(TODAY())&amp;"-"&amp;MONTH(TODAY())&amp;"-0"&amp;DAY(TODAY()),IF(AND(E92="Last notification date",MONTH(TODAY())&lt;10,DAY(TODAY())&gt;9),YEAR(TODAY())&amp;"-0"&amp;MONTH(TODAY())&amp;"-"&amp;DAY(TODAY()),IF(LEFT(G92,4)="{SEC","SEC ID",IF(LEFT(G92,4)="{DAT","DATE",IF(LEFT(G92,4)="{TEX",Val!B$21,IF(LEFT(G92,4)="{ALP",Val!B$20,IF(LEFT(G92,4)="{COU",Val!B$20,IF(OR(LEFT(G92,4)="{ISI",LEFT(G92,4)="{LEI"),Val!B$17,IF(OR(LEFT(G92,4)="{CA_",LEFT(G92,4)="{Mas",LEFT(G92,4)="{Y/N",LEFT(G92,4)="{No ",LEFT(G92,4)="{N/A",LEFT(G92,4)="{Con",LEFT(G92,4)="{LIS"),"LIST","")))))))))))</f>
        <v>LIST</v>
      </c>
      <c r="R92" s="126">
        <f t="shared" si="6"/>
        <v>1</v>
      </c>
      <c r="S92" s="128"/>
      <c r="T92" s="126" t="str">
        <f t="shared" si="7"/>
        <v>UNK</v>
      </c>
      <c r="U92" s="126" t="str" cm="1">
        <f t="array" aca="1" ref="U92" ca="1">IF(AND(E92="Payment exemption explanation",ISBLANK(F92)=FALSE,F$77="Confirmed"),"FORMAT",IF(AND(E92="Historical Default and Loss Performance Data location",F$3="Public",ISBLANK(F92)=TRUE),"FORMAT",IF(AND(E91="Subject to severe clawback",F91="Y",ISBLANK(F92)=TRUE),"FORMAT",IF(AND(E91="Subject to severe clawback",F91="N",ISBLANK(F92)=FALSE),"FORMAT",IF(AND(OR(E92="Credit granting criteria supervision comment",E92="Credit granting criteria compliance comment"),ISBLANK(F92)=FALSE,OR(AND(F$34="N",E487="Originator (or original lender) is not a Credit institution"),AND(F$37="N",E$37="Originator (or original lender) is not a Credit institution"))),"FORMAT_S17",IF(AND(C92="STSS60",E92="Location of Liability cash flow model",ISBLANK(F92)=TRUE,F$3="Public"),"FORMAT_S60",IF(AND(C92="STSS58",E92="Historical Default and Loss Performance Data location",ISBLANK(F92)=TRUE,F$3="Public"),"FORMAT_S37",IF(AND(E92="Sponsor LEI",ISBLANK(F92)=TRUE,ISBLANK(F$8)=TRUE),"FORMAT_LEI",IF(AND(E92="Originator LEI",ISBLANK(F92)=TRUE,ISBLANK(F$11)=TRUE),"FORMAT_LEI",IF(OR(T92="EMPTY",P92+1&lt;LEN(F92),AND(G91="{Confirmed/Unconfirmed/N/A}",S92="N/A",F91="N/A",F92&lt;&gt;"")),"FORMAT",IF(OR(AND(E92="Non-ABCP securitisation unique identifier",MID(F92,21,1)&lt;&gt;"N"),AND(E92="ABCP transaction unique identifier",MID(F92,21,1)&lt;&gt;"T"),AND(E92="ABCP programme unique identifier",MID(F92,21,1)&lt;&gt;"P")),"FORMAT_SEC_ID",IF(AND(E92="Underlying exposures classification",F92&lt;&gt;"residential mortgages",F92&lt;&gt;"commercial mortgages",F92&lt;&gt;"credit facilities provided to individuals for personal, family or household consumption purposes",F92&lt;&gt;"credit facilities, including loans and leases, provided to any type of enterprise or corporation",F92&lt;&gt;"auto loans/leases",F92&lt;&gt;"credit-card receivables",F92&lt;&gt;"trade receivables",F92&lt;&gt;"others"),"FORMAT_LIST",IF(AND(E92="Instrument code",LEN(F92)-LEN(SUBSTITUTE(F92,";",""))&lt;&gt;LEN(F91)-LEN(SUBSTITUTE(F91,";",""))),"FORMAT_;",IF(AND(E92="Sponsor country (if multiple countries)",LEN(F92)-LEN(SUBSTITUTE(F92,";",""))&lt;&gt;LEN(F$11)-LEN(SUBSTITUTE(F$11,";",""))),"FORMAT_;",IF(AND(E92="Sponsor country (if multiple countries)",ISBLANK(F92)=FALSE,LEN(F92)-LEN(SUBSTITUTE(F92,";",""))=0),"FORMAT_;",IF(AND(E92="Sponsor country (if multiple countries)",ISBLANK(F92)=TRUE,LEN(F$11)-LEN(SUBSTITUTE(F$11,";",""))&lt;&gt;0),"FORMAT_;",IF(AND(E92="Originator country  (if multiple countries)",LEN(F92)-LEN(SUBSTITUTE(F92,";",""))&lt;&gt;0,ISBLANK(F92)=FALSE,LEN(F92)-LEN(SUBSTITUTE(F92,";",""))&lt;&gt;LEN(F$8)-LEN(SUBSTITUTE(F$8,";",""))),"FORMAT_;",IF(AND(E92="Originator country  (if multiple countries)",ISBLANK(F92)=FALSE,LEN(F92)-LEN(SUBSTITUTE(F92,";",""))=0),"FORMAT_;",IF(AND(E92="Originator country  (if multiple countries)",ISBLANK(F92)=TRUE,LEN(F$8)-LEN(SUBSTITUTE(F$8,";",""))&lt;&gt;0),"FORMAT_;",IF(AND(E92="Original lender country (if multiple countries)",ISBLANK(F92)=FALSE,LEN(F92)-LEN(SUBSTITUTE(F92,";",""))&lt;&gt;0,LEN(F92)-LEN(SUBSTITUTE(F92,";",""))&lt;&gt;LEN(F$14)-LEN(SUBSTITUTE(F$14,";",""))),"FORMAT_;",IF(AND(E92="Original lender country (if multiple countries)",ISBLANK(F92)=TRUE,LEN(F$14)-LEN(SUBSTITUTE(F$14,";",""))&lt;&gt;0),"FORMAT_;",IF(AND(E92="Original lender country (if multiple countries)",ISBLANK(F92)=FALSE,LEN(F92)-LEN(SUBSTITUTE(F92,";",""))=0),"FORMAT_;",IF(OR(AND(E92="Designated Entity LEI",LEN(F92)&lt;&gt;20),AND(G92="{LEI}",LEN(F92)&lt;&gt;0,LEN(F92)&lt;20),AND(G92="{ISIN}",LEN(F92)&lt;&gt;0,LEN(F92)&lt;12),AND(LEN(F92)&lt;&gt;20,E92="Retaining entity LEI",ISBLANK(F92)=FALSE),AND(E92="Instrument ISIN",ISBLANK(F92)=FALSE,LEN(F92)&gt;0,LEN(F92)&lt;11),AND(D92="M",LEFT(G92,4)="{DAT",LEN(F92)&lt;&gt;10)),"FORMAT_LEN",IF(OR(AND(F92&lt;&gt;"",LEFT(G92,4)&lt;&gt;"{TEX",ISNUMBER(SUMPRODUCT(FIND(MID(F92,ROW(INDIRECT("1:"&amp;LEN(F92))),1),W92)))=FALSE),AND(F92&lt;&gt;"",LEFT(G92,4)&lt;&gt;"{TEX",ISERROR(SUMPRODUCT(SEARCH(MID(F92,ROW(INDIRECT("1:"&amp;LEN(TRIM(F92)))),1)," "&amp;W92&amp;CHAR(10)&amp;"""")))=TRUE)),"FORMAT_CHAR",IF(LEFT(G92,4)="{TEX","TEXT","UNK")))))))))))))))))))))))))</f>
        <v>UNK</v>
      </c>
      <c r="V92" s="126" t="b" cm="1">
        <f t="array" aca="1" ref="V92" ca="1">IF(OR(LEN(F92)&gt;P92+1),FALSE,IF(LEFT(G92,5)="{TEXT",TRUE,IF(AND(ISBLANK(F92)=FALSE,G92="{DATE_TEXT-YYYY-MM-DD}",LEN(F92)&lt;&gt;10),FALSE,IF(AND(ISBLANK(F92)=FALSE,ISNUMBER(SUMPRODUCT(SEARCH(MID(F92,ROW(INDIRECT("1:"&amp;LEN(TRIM(F92)))),1)," "&amp;W92&amp;CHAR(10)&amp;"""")))=FALSE),FALSE,TRUE))))</f>
        <v>1</v>
      </c>
      <c r="W92" s="127" t="str">
        <f>IF(G92="{Applicable/N/A}","N/Aplicable",IF(E92="Designated Entity LEI","ABCDEFGHIJKLMNOPQRSTUVWXYZ0123456789",IF(OR(G92="{ISIN}",G92="{LEI}"),";ABCDEFGHIJKLMNOPQRSTUVWXYZ0123456789",IF(G92="{Master Trust/Other}","Master TuOhe",IF(E92="Securitisation type","Privateublc",IF(LEFT(G92,4)="{CA_",Val!B$21,IF(G92="{COUNTRY_EU_LIST}"," ;abcdefghijklmnopqrstuvwxyzABCDEFGHIJKLMNOPQRSTUVWXYZ0123456789",IF(OR(G92="{NOTIFICATION ID}",G92="{SECURITISATION ID}"),Val!B$15,IF(G92="{COUNTRY_EU}"," ;abcdefghijklmnopqrstuvwxyzABCDEFGHIJKLMNOPQRSTUVWXYZ",IF(G92="{Confirmed/Unconfirmed}","ConfirmedUnc",IF(G92="{Confirmed/Unconfirmed/N/A}","Confirmed/UncNA",IF(LEFT(G92,4)="{DAT","0123456789-",IF(LEFT(G92,4)="{Y/N","YN",IF(OR(LEFT(G92,4)="{N/A",LEFT(G92,4)="{LIS",LEFT(G92,4)="{No ",LEFT(G92,4)="{SEC",LEFT(G92,4)="{Mas"),Val!B$20,IF(LEFT(G92,4)="{TEX",Val!B$21,IF(LEFT(G92,4)="{ALP",Val!B$20,IF(LEFT(G92,4)="{COU",Val!B$20)))))))))))))))))</f>
        <v>YN</v>
      </c>
      <c r="X92" s="132"/>
      <c r="Y92" s="132"/>
      <c r="Z92" s="132"/>
      <c r="AA92" s="132"/>
      <c r="AB92" s="134"/>
      <c r="AC92" s="134"/>
      <c r="AD92" s="132"/>
      <c r="AE92" s="132"/>
      <c r="AF92" s="132"/>
      <c r="AG92" s="129" t="s">
        <v>999</v>
      </c>
      <c r="AH92" s="132"/>
      <c r="AI92" s="117"/>
      <c r="AJ92" s="132"/>
      <c r="AK92" s="75"/>
    </row>
    <row r="93" spans="1:37" s="2" customFormat="1" ht="115.2" x14ac:dyDescent="0.3">
      <c r="A93" s="15" t="s">
        <v>1241</v>
      </c>
      <c r="B93" s="16" t="s">
        <v>398</v>
      </c>
      <c r="C93" s="20" t="s">
        <v>348</v>
      </c>
      <c r="D93" s="21" t="s">
        <v>52</v>
      </c>
      <c r="E93" s="22" t="s">
        <v>374</v>
      </c>
      <c r="F93" s="59" t="s">
        <v>108</v>
      </c>
      <c r="G93" s="60" t="s">
        <v>41</v>
      </c>
      <c r="H93" s="160" t="s">
        <v>375</v>
      </c>
      <c r="I93" s="93" t="s">
        <v>1345</v>
      </c>
      <c r="J93" s="156" t="s">
        <v>351</v>
      </c>
      <c r="K93" s="147"/>
      <c r="L93" s="147" t="s">
        <v>353</v>
      </c>
      <c r="M93" s="147" t="s">
        <v>171</v>
      </c>
      <c r="N93" s="148" t="s">
        <v>354</v>
      </c>
      <c r="O93" s="126">
        <f t="shared" ca="1" si="5"/>
        <v>1</v>
      </c>
      <c r="P93" s="126">
        <v>1</v>
      </c>
      <c r="Q93" s="127" t="str">
        <f ca="1">IF(AND(E93="Last notification date",MONTH(TODAY())&gt;9,DAY(TODAY())&gt;9),YEAR(TODAY())&amp;"-"&amp;MONTH(TODAY())&amp;"-"&amp;DAY(TODAY()),IF(AND(E93="Last notification date",MONTH(TODAY())&lt;9,DAY(TODAY())&lt;10),YEAR(TODAY())&amp;"-0"&amp;MONTH(TODAY())&amp;"-0"&amp;DAY(TODAY()),IF(AND(E93="Last notification date",MONTH(TODAY())&gt;9,DAY(TODAY())&lt;10),YEAR(TODAY())&amp;"-"&amp;MONTH(TODAY())&amp;"-0"&amp;DAY(TODAY()),IF(AND(E93="Last notification date",MONTH(TODAY())&lt;10,DAY(TODAY())&gt;9),YEAR(TODAY())&amp;"-0"&amp;MONTH(TODAY())&amp;"-"&amp;DAY(TODAY()),IF(LEFT(G93,4)="{SEC","SEC ID",IF(LEFT(G93,4)="{DAT","DATE",IF(LEFT(G93,4)="{TEX",Val!B$21,IF(LEFT(G93,4)="{ALP",Val!B$20,IF(LEFT(G93,4)="{COU",Val!B$20,IF(OR(LEFT(G93,4)="{ISI",LEFT(G93,4)="{LEI"),Val!B$17,IF(OR(LEFT(G93,4)="{CA_",LEFT(G93,4)="{Mas",LEFT(G93,4)="{Y/N",LEFT(G93,4)="{No ",LEFT(G93,4)="{N/A",LEFT(G93,4)="{Con",LEFT(G93,4)="{LIS"),"LIST","")))))))))))</f>
        <v>LIST</v>
      </c>
      <c r="R93" s="126">
        <f t="shared" si="6"/>
        <v>1</v>
      </c>
      <c r="S93" s="128"/>
      <c r="T93" s="126" t="str">
        <f t="shared" si="7"/>
        <v>UNK</v>
      </c>
      <c r="U93" s="126" t="str" cm="1">
        <f t="array" aca="1" ref="U93" ca="1">IF(AND(E93="Payment exemption explanation",ISBLANK(F93)=FALSE,F$77="Confirmed"),"FORMAT",IF(AND(E93="Historical Default and Loss Performance Data location",F$3="Public",ISBLANK(F93)=TRUE),"FORMAT",IF(AND(E92="Subject to severe clawback",F92="Y",ISBLANK(F93)=TRUE),"FORMAT",IF(AND(E92="Subject to severe clawback",F92="N",ISBLANK(F93)=FALSE),"FORMAT",IF(AND(OR(E93="Credit granting criteria supervision comment",E93="Credit granting criteria compliance comment"),ISBLANK(F93)=FALSE,OR(AND(F$34="N",E488="Originator (or original lender) is not a Credit institution"),AND(F$37="N",E$37="Originator (or original lender) is not a Credit institution"))),"FORMAT_S17",IF(AND(C93="STSS60",E93="Location of Liability cash flow model",ISBLANK(F93)=TRUE,F$3="Public"),"FORMAT_S60",IF(AND(C93="STSS58",E93="Historical Default and Loss Performance Data location",ISBLANK(F93)=TRUE,F$3="Public"),"FORMAT_S37",IF(AND(E93="Sponsor LEI",ISBLANK(F93)=TRUE,ISBLANK(F$8)=TRUE),"FORMAT_LEI",IF(AND(E93="Originator LEI",ISBLANK(F93)=TRUE,ISBLANK(F$11)=TRUE),"FORMAT_LEI",IF(OR(T93="EMPTY",P93+1&lt;LEN(F93),AND(G92="{Confirmed/Unconfirmed/N/A}",S93="N/A",F92="N/A",F93&lt;&gt;"")),"FORMAT",IF(OR(AND(E93="Non-ABCP securitisation unique identifier",MID(F93,21,1)&lt;&gt;"N"),AND(E93="ABCP transaction unique identifier",MID(F93,21,1)&lt;&gt;"T"),AND(E93="ABCP programme unique identifier",MID(F93,21,1)&lt;&gt;"P")),"FORMAT_SEC_ID",IF(AND(E93="Underlying exposures classification",F93&lt;&gt;"residential mortgages",F93&lt;&gt;"commercial mortgages",F93&lt;&gt;"credit facilities provided to individuals for personal, family or household consumption purposes",F93&lt;&gt;"credit facilities, including loans and leases, provided to any type of enterprise or corporation",F93&lt;&gt;"auto loans/leases",F93&lt;&gt;"credit-card receivables",F93&lt;&gt;"trade receivables",F93&lt;&gt;"others"),"FORMAT_LIST",IF(AND(E93="Instrument code",LEN(F93)-LEN(SUBSTITUTE(F93,";",""))&lt;&gt;LEN(F92)-LEN(SUBSTITUTE(F92,";",""))),"FORMAT_;",IF(AND(E93="Sponsor country (if multiple countries)",LEN(F93)-LEN(SUBSTITUTE(F93,";",""))&lt;&gt;LEN(F$11)-LEN(SUBSTITUTE(F$11,";",""))),"FORMAT_;",IF(AND(E93="Sponsor country (if multiple countries)",ISBLANK(F93)=FALSE,LEN(F93)-LEN(SUBSTITUTE(F93,";",""))=0),"FORMAT_;",IF(AND(E93="Sponsor country (if multiple countries)",ISBLANK(F93)=TRUE,LEN(F$11)-LEN(SUBSTITUTE(F$11,";",""))&lt;&gt;0),"FORMAT_;",IF(AND(E93="Originator country  (if multiple countries)",LEN(F93)-LEN(SUBSTITUTE(F93,";",""))&lt;&gt;0,ISBLANK(F93)=FALSE,LEN(F93)-LEN(SUBSTITUTE(F93,";",""))&lt;&gt;LEN(F$8)-LEN(SUBSTITUTE(F$8,";",""))),"FORMAT_;",IF(AND(E93="Originator country  (if multiple countries)",ISBLANK(F93)=FALSE,LEN(F93)-LEN(SUBSTITUTE(F93,";",""))=0),"FORMAT_;",IF(AND(E93="Originator country  (if multiple countries)",ISBLANK(F93)=TRUE,LEN(F$8)-LEN(SUBSTITUTE(F$8,";",""))&lt;&gt;0),"FORMAT_;",IF(AND(E93="Original lender country (if multiple countries)",ISBLANK(F93)=FALSE,LEN(F93)-LEN(SUBSTITUTE(F93,";",""))&lt;&gt;0,LEN(F93)-LEN(SUBSTITUTE(F93,";",""))&lt;&gt;LEN(F$14)-LEN(SUBSTITUTE(F$14,";",""))),"FORMAT_;",IF(AND(E93="Original lender country (if multiple countries)",ISBLANK(F93)=TRUE,LEN(F$14)-LEN(SUBSTITUTE(F$14,";",""))&lt;&gt;0),"FORMAT_;",IF(AND(E93="Original lender country (if multiple countries)",ISBLANK(F93)=FALSE,LEN(F93)-LEN(SUBSTITUTE(F93,";",""))=0),"FORMAT_;",IF(OR(AND(E93="Designated Entity LEI",LEN(F93)&lt;&gt;20),AND(G93="{LEI}",LEN(F93)&lt;&gt;0,LEN(F93)&lt;20),AND(G93="{ISIN}",LEN(F93)&lt;&gt;0,LEN(F93)&lt;12),AND(LEN(F93)&lt;&gt;20,E93="Retaining entity LEI",ISBLANK(F93)=FALSE),AND(E93="Instrument ISIN",ISBLANK(F93)=FALSE,LEN(F93)&gt;0,LEN(F93)&lt;11),AND(D93="M",LEFT(G93,4)="{DAT",LEN(F93)&lt;&gt;10)),"FORMAT_LEN",IF(OR(AND(F93&lt;&gt;"",LEFT(G93,4)&lt;&gt;"{TEX",ISNUMBER(SUMPRODUCT(FIND(MID(F93,ROW(INDIRECT("1:"&amp;LEN(F93))),1),W93)))=FALSE),AND(F93&lt;&gt;"",LEFT(G93,4)&lt;&gt;"{TEX",ISERROR(SUMPRODUCT(SEARCH(MID(F93,ROW(INDIRECT("1:"&amp;LEN(TRIM(F93)))),1)," "&amp;W93&amp;CHAR(10)&amp;"""")))=TRUE)),"FORMAT_CHAR",IF(LEFT(G93,4)="{TEX","TEXT","UNK")))))))))))))))))))))))))</f>
        <v>UNK</v>
      </c>
      <c r="V93" s="126" t="b" cm="1">
        <f t="array" aca="1" ref="V93" ca="1">IF(OR(LEN(F93)&gt;P93+1),FALSE,IF(LEFT(G93,5)="{TEXT",TRUE,IF(AND(ISBLANK(F93)=FALSE,G93="{DATE_TEXT-YYYY-MM-DD}",LEN(F93)&lt;&gt;10),FALSE,IF(AND(ISBLANK(F93)=FALSE,ISNUMBER(SUMPRODUCT(SEARCH(MID(F93,ROW(INDIRECT("1:"&amp;LEN(TRIM(F93)))),1)," "&amp;W93&amp;CHAR(10)&amp;"""")))=FALSE),FALSE,TRUE))))</f>
        <v>1</v>
      </c>
      <c r="W93" s="127" t="str">
        <f>IF(G93="{Applicable/N/A}","N/Aplicable",IF(E93="Designated Entity LEI","ABCDEFGHIJKLMNOPQRSTUVWXYZ0123456789",IF(OR(G93="{ISIN}",G93="{LEI}"),";ABCDEFGHIJKLMNOPQRSTUVWXYZ0123456789",IF(G93="{Master Trust/Other}","Master TuOhe",IF(E93="Securitisation type","Privateublc",IF(LEFT(G93,4)="{CA_",Val!B$21,IF(G93="{COUNTRY_EU_LIST}"," ;abcdefghijklmnopqrstuvwxyzABCDEFGHIJKLMNOPQRSTUVWXYZ0123456789",IF(OR(G93="{NOTIFICATION ID}",G93="{SECURITISATION ID}"),Val!B$15,IF(G93="{COUNTRY_EU}"," ;abcdefghijklmnopqrstuvwxyzABCDEFGHIJKLMNOPQRSTUVWXYZ",IF(G93="{Confirmed/Unconfirmed}","ConfirmedUnc",IF(G93="{Confirmed/Unconfirmed/N/A}","Confirmed/UncNA",IF(LEFT(G93,4)="{DAT","0123456789-",IF(LEFT(G93,4)="{Y/N","YN",IF(OR(LEFT(G93,4)="{N/A",LEFT(G93,4)="{LIS",LEFT(G93,4)="{No ",LEFT(G93,4)="{SEC",LEFT(G93,4)="{Mas"),Val!B$20,IF(LEFT(G93,4)="{TEX",Val!B$21,IF(LEFT(G93,4)="{ALP",Val!B$20,IF(LEFT(G93,4)="{COU",Val!B$20)))))))))))))))))</f>
        <v>YN</v>
      </c>
      <c r="X93" s="132"/>
      <c r="Y93" s="132"/>
      <c r="Z93" s="132"/>
      <c r="AA93" s="132"/>
      <c r="AB93" s="134"/>
      <c r="AC93" s="134"/>
      <c r="AD93" s="132"/>
      <c r="AE93" s="132"/>
      <c r="AF93" s="132"/>
      <c r="AG93" s="129" t="s">
        <v>897</v>
      </c>
      <c r="AH93" s="132"/>
      <c r="AI93" s="117"/>
      <c r="AJ93" s="132"/>
      <c r="AK93" s="75"/>
    </row>
    <row r="94" spans="1:37" s="2" customFormat="1" ht="75.599999999999994" x14ac:dyDescent="0.3">
      <c r="A94" s="15" t="s">
        <v>1242</v>
      </c>
      <c r="B94" s="16" t="s">
        <v>404</v>
      </c>
      <c r="C94" s="17" t="s">
        <v>348</v>
      </c>
      <c r="D94" s="18" t="s">
        <v>62</v>
      </c>
      <c r="E94" s="23" t="s">
        <v>377</v>
      </c>
      <c r="F94" s="61"/>
      <c r="G94" s="108" t="s">
        <v>114</v>
      </c>
      <c r="H94" s="161"/>
      <c r="I94" s="88" t="s">
        <v>1346</v>
      </c>
      <c r="J94" s="159" t="s">
        <v>351</v>
      </c>
      <c r="K94" s="144"/>
      <c r="L94" s="144" t="s">
        <v>353</v>
      </c>
      <c r="M94" s="144" t="s">
        <v>171</v>
      </c>
      <c r="N94" s="146" t="s">
        <v>354</v>
      </c>
      <c r="O94" s="126">
        <f t="shared" ca="1" si="5"/>
        <v>1</v>
      </c>
      <c r="P94" s="126">
        <v>5000</v>
      </c>
      <c r="Q94" s="127" t="str">
        <f ca="1">IF(AND(E94="Last notification date",MONTH(TODAY())&gt;9,DAY(TODAY())&gt;9),YEAR(TODAY())&amp;"-"&amp;MONTH(TODAY())&amp;"-"&amp;DAY(TODAY()),IF(AND(E94="Last notification date",MONTH(TODAY())&lt;9,DAY(TODAY())&lt;10),YEAR(TODAY())&amp;"-0"&amp;MONTH(TODAY())&amp;"-0"&amp;DAY(TODAY()),IF(AND(E94="Last notification date",MONTH(TODAY())&gt;9,DAY(TODAY())&lt;10),YEAR(TODAY())&amp;"-"&amp;MONTH(TODAY())&amp;"-0"&amp;DAY(TODAY()),IF(AND(E94="Last notification date",MONTH(TODAY())&lt;10,DAY(TODAY())&gt;9),YEAR(TODAY())&amp;"-0"&amp;MONTH(TODAY())&amp;"-"&amp;DAY(TODAY()),IF(LEFT(G94,4)="{SEC","SEC ID",IF(LEFT(G94,4)="{DAT","DATE",IF(LEFT(G94,4)="{TEX",Val!B$21,IF(LEFT(G94,4)="{ALP",Val!B$20,IF(LEFT(G94,4)="{COU",Val!B$20,IF(OR(LEFT(G94,4)="{ISI",LEFT(G94,4)="{LEI"),Val!B$17,IF(OR(LEFT(G94,4)="{CA_",LEFT(G94,4)="{Mas",LEFT(G94,4)="{Y/N",LEFT(G94,4)="{No ",LEFT(G94,4)="{N/A",LEFT(G94,4)="{Con",LEFT(G94,4)="{LIS"),"LIST","")))))))))))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4" s="126">
        <f t="shared" si="6"/>
        <v>0</v>
      </c>
      <c r="S94" s="128"/>
      <c r="T94" s="126" t="str">
        <f t="shared" si="7"/>
        <v>BLANK</v>
      </c>
      <c r="U94" s="126" t="str" cm="1">
        <f t="array" aca="1" ref="U94" ca="1">IF(AND(E94="Payment exemption explanation",ISBLANK(F94)=FALSE,F$77="Confirmed"),"FORMAT",IF(AND(E94="Historical Default and Loss Performance Data location",F$3="Public",ISBLANK(F94)=TRUE),"FORMAT",IF(AND(E93="Subject to severe clawback",F93="Y",ISBLANK(F94)=TRUE),"FORMAT",IF(AND(E93="Subject to severe clawback",F93="N",ISBLANK(F94)=FALSE),"FORMAT",IF(AND(OR(E94="Credit granting criteria supervision comment",E94="Credit granting criteria compliance comment"),ISBLANK(F94)=FALSE,OR(AND(F$34="N",E489="Originator (or original lender) is not a Credit institution"),AND(F$37="N",E$37="Originator (or original lender) is not a Credit institution"))),"FORMAT_S17",IF(AND(C94="STSS60",E94="Location of Liability cash flow model",ISBLANK(F94)=TRUE,F$3="Public"),"FORMAT_S60",IF(AND(C94="STSS58",E94="Historical Default and Loss Performance Data location",ISBLANK(F94)=TRUE,F$3="Public"),"FORMAT_S37",IF(AND(E94="Sponsor LEI",ISBLANK(F94)=TRUE,ISBLANK(F$8)=TRUE),"FORMAT_LEI",IF(AND(E94="Originator LEI",ISBLANK(F94)=TRUE,ISBLANK(F$11)=TRUE),"FORMAT_LEI",IF(OR(T94="EMPTY",P94+1&lt;LEN(F94),AND(G93="{Confirmed/Unconfirmed/N/A}",S94="N/A",F93="N/A",F94&lt;&gt;"")),"FORMAT",IF(OR(AND(E94="Non-ABCP securitisation unique identifier",MID(F94,21,1)&lt;&gt;"N"),AND(E94="ABCP transaction unique identifier",MID(F94,21,1)&lt;&gt;"T"),AND(E94="ABCP programme unique identifier",MID(F94,21,1)&lt;&gt;"P")),"FORMAT_SEC_ID",IF(AND(E94="Underlying exposures classification",F94&lt;&gt;"residential mortgages",F94&lt;&gt;"commercial mortgages",F94&lt;&gt;"credit facilities provided to individuals for personal, family or household consumption purposes",F94&lt;&gt;"credit facilities, including loans and leases, provided to any type of enterprise or corporation",F94&lt;&gt;"auto loans/leases",F94&lt;&gt;"credit-card receivables",F94&lt;&gt;"trade receivables",F94&lt;&gt;"others"),"FORMAT_LIST",IF(AND(E94="Instrument code",LEN(F94)-LEN(SUBSTITUTE(F94,";",""))&lt;&gt;LEN(F93)-LEN(SUBSTITUTE(F93,";",""))),"FORMAT_;",IF(AND(E94="Sponsor country (if multiple countries)",LEN(F94)-LEN(SUBSTITUTE(F94,";",""))&lt;&gt;LEN(F$11)-LEN(SUBSTITUTE(F$11,";",""))),"FORMAT_;",IF(AND(E94="Sponsor country (if multiple countries)",ISBLANK(F94)=FALSE,LEN(F94)-LEN(SUBSTITUTE(F94,";",""))=0),"FORMAT_;",IF(AND(E94="Sponsor country (if multiple countries)",ISBLANK(F94)=TRUE,LEN(F$11)-LEN(SUBSTITUTE(F$11,";",""))&lt;&gt;0),"FORMAT_;",IF(AND(E94="Originator country  (if multiple countries)",LEN(F94)-LEN(SUBSTITUTE(F94,";",""))&lt;&gt;0,ISBLANK(F94)=FALSE,LEN(F94)-LEN(SUBSTITUTE(F94,";",""))&lt;&gt;LEN(F$8)-LEN(SUBSTITUTE(F$8,";",""))),"FORMAT_;",IF(AND(E94="Originator country  (if multiple countries)",ISBLANK(F94)=FALSE,LEN(F94)-LEN(SUBSTITUTE(F94,";",""))=0),"FORMAT_;",IF(AND(E94="Originator country  (if multiple countries)",ISBLANK(F94)=TRUE,LEN(F$8)-LEN(SUBSTITUTE(F$8,";",""))&lt;&gt;0),"FORMAT_;",IF(AND(E94="Original lender country (if multiple countries)",ISBLANK(F94)=FALSE,LEN(F94)-LEN(SUBSTITUTE(F94,";",""))&lt;&gt;0,LEN(F94)-LEN(SUBSTITUTE(F94,";",""))&lt;&gt;LEN(F$14)-LEN(SUBSTITUTE(F$14,";",""))),"FORMAT_;",IF(AND(E94="Original lender country (if multiple countries)",ISBLANK(F94)=TRUE,LEN(F$14)-LEN(SUBSTITUTE(F$14,";",""))&lt;&gt;0),"FORMAT_;",IF(AND(E94="Original lender country (if multiple countries)",ISBLANK(F94)=FALSE,LEN(F94)-LEN(SUBSTITUTE(F94,";",""))=0),"FORMAT_;",IF(OR(AND(E94="Designated Entity LEI",LEN(F94)&lt;&gt;20),AND(G94="{LEI}",LEN(F94)&lt;&gt;0,LEN(F94)&lt;20),AND(G94="{ISIN}",LEN(F94)&lt;&gt;0,LEN(F94)&lt;12),AND(LEN(F94)&lt;&gt;20,E94="Retaining entity LEI",ISBLANK(F94)=FALSE),AND(E94="Instrument ISIN",ISBLANK(F94)=FALSE,LEN(F94)&gt;0,LEN(F94)&lt;11),AND(D94="M",LEFT(G94,4)="{DAT",LEN(F94)&lt;&gt;10)),"FORMAT_LEN",IF(OR(AND(F94&lt;&gt;"",LEFT(G94,4)&lt;&gt;"{TEX",ISNUMBER(SUMPRODUCT(FIND(MID(F94,ROW(INDIRECT("1:"&amp;LEN(F94))),1),W94)))=FALSE),AND(F94&lt;&gt;"",LEFT(G94,4)&lt;&gt;"{TEX",ISERROR(SUMPRODUCT(SEARCH(MID(F94,ROW(INDIRECT("1:"&amp;LEN(TRIM(F94)))),1)," "&amp;W94&amp;CHAR(10)&amp;"""")))=TRUE)),"FORMAT_CHAR",IF(LEFT(G94,4)="{TEX","TEXT","UNK")))))))))))))))))))))))))</f>
        <v>TEXT</v>
      </c>
      <c r="V94" s="126" t="b" cm="1">
        <f t="array" aca="1" ref="V94" ca="1">IF(OR(LEN(F94)&gt;P94+1),FALSE,IF(LEFT(G94,5)="{TEXT",TRUE,IF(AND(ISBLANK(F94)=FALSE,G94="{DATE_TEXT-YYYY-MM-DD}",LEN(F94)&lt;&gt;10),FALSE,IF(AND(ISBLANK(F94)=FALSE,ISNUMBER(SUMPRODUCT(SEARCH(MID(F94,ROW(INDIRECT("1:"&amp;LEN(TRIM(F94)))),1)," "&amp;W94&amp;CHAR(10)&amp;"""")))=FALSE),FALSE,TRUE))))</f>
        <v>1</v>
      </c>
      <c r="W94" s="127" t="str">
        <f>IF(G94="{Applicable/N/A}","N/Aplicable",IF(E94="Designated Entity LEI","ABCDEFGHIJKLMNOPQRSTUVWXYZ0123456789",IF(OR(G94="{ISIN}",G94="{LEI}"),";ABCDEFGHIJKLMNOPQRSTUVWXYZ0123456789",IF(G94="{Master Trust/Other}","Master TuOhe",IF(E94="Securitisation type","Privateublc",IF(LEFT(G94,4)="{CA_",Val!B$21,IF(G94="{COUNTRY_EU_LIST}"," ;abcdefghijklmnopqrstuvwxyzABCDEFGHIJKLMNOPQRSTUVWXYZ0123456789",IF(OR(G94="{NOTIFICATION ID}",G94="{SECURITISATION ID}"),Val!B$15,IF(G94="{COUNTRY_EU}"," ;abcdefghijklmnopqrstuvwxyzABCDEFGHIJKLMNOPQRSTUVWXYZ",IF(G94="{Confirmed/Unconfirmed}","ConfirmedUnc",IF(G94="{Confirmed/Unconfirmed/N/A}","Confirmed/UncNA",IF(LEFT(G94,4)="{DAT","0123456789-",IF(LEFT(G94,4)="{Y/N","YN",IF(OR(LEFT(G94,4)="{N/A",LEFT(G94,4)="{LIS",LEFT(G94,4)="{No ",LEFT(G94,4)="{SEC",LEFT(G94,4)="{Mas"),Val!B$20,IF(LEFT(G94,4)="{TEX",Val!B$21,IF(LEFT(G94,4)="{ALP",Val!B$20,IF(LEFT(G94,4)="{COU",Val!B$20)))))))))))))))))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4" s="132"/>
      <c r="Y94" s="132"/>
      <c r="Z94" s="132"/>
      <c r="AA94" s="132"/>
      <c r="AB94" s="134"/>
      <c r="AC94" s="134"/>
      <c r="AD94" s="132"/>
      <c r="AE94" s="132"/>
      <c r="AF94" s="132"/>
      <c r="AG94" s="129" t="s">
        <v>880</v>
      </c>
      <c r="AH94" s="132"/>
      <c r="AI94" s="117"/>
      <c r="AJ94" s="132"/>
      <c r="AK94" s="75"/>
    </row>
    <row r="95" spans="1:37" s="2" customFormat="1" ht="100.8" x14ac:dyDescent="0.3">
      <c r="A95" s="15" t="s">
        <v>1243</v>
      </c>
      <c r="B95" s="16" t="s">
        <v>406</v>
      </c>
      <c r="C95" s="20" t="s">
        <v>379</v>
      </c>
      <c r="D95" s="21" t="s">
        <v>52</v>
      </c>
      <c r="E95" s="22" t="s">
        <v>380</v>
      </c>
      <c r="F95" s="45" t="s">
        <v>175</v>
      </c>
      <c r="G95" s="60" t="s">
        <v>176</v>
      </c>
      <c r="H95" s="153" t="s">
        <v>381</v>
      </c>
      <c r="I95" s="88" t="s">
        <v>1380</v>
      </c>
      <c r="J95" s="155" t="s">
        <v>382</v>
      </c>
      <c r="K95" s="143" t="s">
        <v>383</v>
      </c>
      <c r="L95" s="143" t="s">
        <v>384</v>
      </c>
      <c r="M95" s="143" t="s">
        <v>195</v>
      </c>
      <c r="N95" s="145" t="s">
        <v>385</v>
      </c>
      <c r="O95" s="126">
        <f t="shared" ca="1" si="5"/>
        <v>1</v>
      </c>
      <c r="P95" s="126">
        <v>12</v>
      </c>
      <c r="Q95" s="127" t="str">
        <f ca="1">IF(AND(E95="Last notification date",MONTH(TODAY())&gt;9,DAY(TODAY())&gt;9),YEAR(TODAY())&amp;"-"&amp;MONTH(TODAY())&amp;"-"&amp;DAY(TODAY()),IF(AND(E95="Last notification date",MONTH(TODAY())&lt;9,DAY(TODAY())&lt;10),YEAR(TODAY())&amp;"-0"&amp;MONTH(TODAY())&amp;"-0"&amp;DAY(TODAY()),IF(AND(E95="Last notification date",MONTH(TODAY())&gt;9,DAY(TODAY())&lt;10),YEAR(TODAY())&amp;"-"&amp;MONTH(TODAY())&amp;"-0"&amp;DAY(TODAY()),IF(AND(E95="Last notification date",MONTH(TODAY())&lt;10,DAY(TODAY())&gt;9),YEAR(TODAY())&amp;"-0"&amp;MONTH(TODAY())&amp;"-"&amp;DAY(TODAY()),IF(LEFT(G95,4)="{SEC","SEC ID",IF(LEFT(G95,4)="{DAT","DATE",IF(LEFT(G95,4)="{TEX",Val!B$21,IF(LEFT(G95,4)="{ALP",Val!B$20,IF(LEFT(G95,4)="{COU",Val!B$20,IF(OR(LEFT(G95,4)="{ISI",LEFT(G95,4)="{LEI"),Val!B$17,IF(OR(LEFT(G95,4)="{CA_",LEFT(G95,4)="{Mas",LEFT(G95,4)="{Y/N",LEFT(G95,4)="{No ",LEFT(G95,4)="{N/A",LEFT(G95,4)="{Con",LEFT(G95,4)="{LIS"),"LIST","")))))))))))</f>
        <v>LIST</v>
      </c>
      <c r="R95" s="126">
        <f t="shared" si="6"/>
        <v>9</v>
      </c>
      <c r="S95" s="128"/>
      <c r="T95" s="126" t="str">
        <f t="shared" si="7"/>
        <v>UNK</v>
      </c>
      <c r="U95" s="126" t="str" cm="1">
        <f t="array" aca="1" ref="U95" ca="1">IF(AND(E95="Payment exemption explanation",ISBLANK(F95)=FALSE,F$77="Confirmed"),"FORMAT",IF(AND(E95="Historical Default and Loss Performance Data location",F$3="Public",ISBLANK(F95)=TRUE),"FORMAT",IF(AND(E94="Subject to severe clawback",F94="Y",ISBLANK(F95)=TRUE),"FORMAT",IF(AND(E94="Subject to severe clawback",F94="N",ISBLANK(F95)=FALSE),"FORMAT",IF(AND(OR(E95="Credit granting criteria supervision comment",E95="Credit granting criteria compliance comment"),ISBLANK(F95)=FALSE,OR(AND(F$34="N",E490="Originator (or original lender) is not a Credit institution"),AND(F$37="N",E$37="Originator (or original lender) is not a Credit institution"))),"FORMAT_S17",IF(AND(C95="STSS60",E95="Location of Liability cash flow model",ISBLANK(F95)=TRUE,F$3="Public"),"FORMAT_S60",IF(AND(C95="STSS58",E95="Historical Default and Loss Performance Data location",ISBLANK(F95)=TRUE,F$3="Public"),"FORMAT_S37",IF(AND(E95="Sponsor LEI",ISBLANK(F95)=TRUE,ISBLANK(F$8)=TRUE),"FORMAT_LEI",IF(AND(E95="Originator LEI",ISBLANK(F95)=TRUE,ISBLANK(F$11)=TRUE),"FORMAT_LEI",IF(OR(T95="EMPTY",P95+1&lt;LEN(F95),AND(G94="{Confirmed/Unconfirmed/N/A}",S95="N/A",F94="N/A",F95&lt;&gt;"")),"FORMAT",IF(OR(AND(E95="Non-ABCP securitisation unique identifier",MID(F95,21,1)&lt;&gt;"N"),AND(E95="ABCP transaction unique identifier",MID(F95,21,1)&lt;&gt;"T"),AND(E95="ABCP programme unique identifier",MID(F95,21,1)&lt;&gt;"P")),"FORMAT_SEC_ID",IF(AND(E95="Underlying exposures classification",F95&lt;&gt;"residential mortgages",F95&lt;&gt;"commercial mortgages",F95&lt;&gt;"credit facilities provided to individuals for personal, family or household consumption purposes",F95&lt;&gt;"credit facilities, including loans and leases, provided to any type of enterprise or corporation",F95&lt;&gt;"auto loans/leases",F95&lt;&gt;"credit-card receivables",F95&lt;&gt;"trade receivables",F95&lt;&gt;"others"),"FORMAT_LIST",IF(AND(E95="Instrument code",LEN(F95)-LEN(SUBSTITUTE(F95,";",""))&lt;&gt;LEN(F94)-LEN(SUBSTITUTE(F94,";",""))),"FORMAT_;",IF(AND(E95="Sponsor country (if multiple countries)",LEN(F95)-LEN(SUBSTITUTE(F95,";",""))&lt;&gt;LEN(F$11)-LEN(SUBSTITUTE(F$11,";",""))),"FORMAT_;",IF(AND(E95="Sponsor country (if multiple countries)",ISBLANK(F95)=FALSE,LEN(F95)-LEN(SUBSTITUTE(F95,";",""))=0),"FORMAT_;",IF(AND(E95="Sponsor country (if multiple countries)",ISBLANK(F95)=TRUE,LEN(F$11)-LEN(SUBSTITUTE(F$11,";",""))&lt;&gt;0),"FORMAT_;",IF(AND(E95="Originator country  (if multiple countries)",LEN(F95)-LEN(SUBSTITUTE(F95,";",""))&lt;&gt;0,ISBLANK(F95)=FALSE,LEN(F95)-LEN(SUBSTITUTE(F95,";",""))&lt;&gt;LEN(F$8)-LEN(SUBSTITUTE(F$8,";",""))),"FORMAT_;",IF(AND(E95="Originator country  (if multiple countries)",ISBLANK(F95)=FALSE,LEN(F95)-LEN(SUBSTITUTE(F95,";",""))=0),"FORMAT_;",IF(AND(E95="Originator country  (if multiple countries)",ISBLANK(F95)=TRUE,LEN(F$8)-LEN(SUBSTITUTE(F$8,";",""))&lt;&gt;0),"FORMAT_;",IF(AND(E95="Original lender country (if multiple countries)",ISBLANK(F95)=FALSE,LEN(F95)-LEN(SUBSTITUTE(F95,";",""))&lt;&gt;0,LEN(F95)-LEN(SUBSTITUTE(F95,";",""))&lt;&gt;LEN(F$14)-LEN(SUBSTITUTE(F$14,";",""))),"FORMAT_;",IF(AND(E95="Original lender country (if multiple countries)",ISBLANK(F95)=TRUE,LEN(F$14)-LEN(SUBSTITUTE(F$14,";",""))&lt;&gt;0),"FORMAT_;",IF(AND(E95="Original lender country (if multiple countries)",ISBLANK(F95)=FALSE,LEN(F95)-LEN(SUBSTITUTE(F95,";",""))=0),"FORMAT_;",IF(OR(AND(E95="Designated Entity LEI",LEN(F95)&lt;&gt;20),AND(G95="{LEI}",LEN(F95)&lt;&gt;0,LEN(F95)&lt;20),AND(G95="{ISIN}",LEN(F95)&lt;&gt;0,LEN(F95)&lt;12),AND(LEN(F95)&lt;&gt;20,E95="Retaining entity LEI",ISBLANK(F95)=FALSE),AND(E95="Instrument ISIN",ISBLANK(F95)=FALSE,LEN(F95)&gt;0,LEN(F95)&lt;11),AND(D95="M",LEFT(G95,4)="{DAT",LEN(F95)&lt;&gt;10)),"FORMAT_LEN",IF(OR(AND(F95&lt;&gt;"",LEFT(G95,4)&lt;&gt;"{TEX",ISNUMBER(SUMPRODUCT(FIND(MID(F95,ROW(INDIRECT("1:"&amp;LEN(F95))),1),W95)))=FALSE),AND(F95&lt;&gt;"",LEFT(G95,4)&lt;&gt;"{TEX",ISERROR(SUMPRODUCT(SEARCH(MID(F95,ROW(INDIRECT("1:"&amp;LEN(TRIM(F95)))),1)," "&amp;W95&amp;CHAR(10)&amp;"""")))=TRUE)),"FORMAT_CHAR",IF(LEFT(G95,4)="{TEX","TEXT","UNK")))))))))))))))))))))))))</f>
        <v>UNK</v>
      </c>
      <c r="V95" s="126" t="b" cm="1">
        <f t="array" aca="1" ref="V95" ca="1">IF(OR(LEN(F95)&gt;P95+1),FALSE,IF(LEFT(G95,5)="{TEXT",TRUE,IF(AND(ISBLANK(F95)=FALSE,G95="{DATE_TEXT-YYYY-MM-DD}",LEN(F95)&lt;&gt;10),FALSE,IF(AND(ISBLANK(F95)=FALSE,ISNUMBER(SUMPRODUCT(SEARCH(MID(F95,ROW(INDIRECT("1:"&amp;LEN(TRIM(F95)))),1)," "&amp;W95&amp;CHAR(10)&amp;"""")))=FALSE),FALSE,TRUE))))</f>
        <v>1</v>
      </c>
      <c r="W95" s="127" t="str">
        <f>IF(G95="{Applicable/N/A}","N/Aplicable",IF(E95="Designated Entity LEI","ABCDEFGHIJKLMNOPQRSTUVWXYZ0123456789",IF(OR(G95="{ISIN}",G95="{LEI}"),";ABCDEFGHIJKLMNOPQRSTUVWXYZ0123456789",IF(G95="{Master Trust/Other}","Master TuOhe",IF(E95="Securitisation type","Privateublc",IF(LEFT(G95,4)="{CA_",Val!B$21,IF(G95="{COUNTRY_EU_LIST}"," ;abcdefghijklmnopqrstuvwxyzABCDEFGHIJKLMNOPQRSTUVWXYZ0123456789",IF(OR(G95="{NOTIFICATION ID}",G95="{SECURITISATION ID}"),Val!B$15,IF(G95="{COUNTRY_EU}"," ;abcdefghijklmnopqrstuvwxyzABCDEFGHIJKLMNOPQRSTUVWXYZ",IF(G95="{Confirmed/Unconfirmed}","ConfirmedUnc",IF(G95="{Confirmed/Unconfirmed/N/A}","Confirmed/UncNA",IF(LEFT(G95,4)="{DAT","0123456789-",IF(LEFT(G95,4)="{Y/N","YN",IF(OR(LEFT(G95,4)="{N/A",LEFT(G95,4)="{LIS",LEFT(G95,4)="{No ",LEFT(G95,4)="{SEC",LEFT(G95,4)="{Mas"),Val!B$20,IF(LEFT(G95,4)="{TEX",Val!B$21,IF(LEFT(G95,4)="{ALP",Val!B$20,IF(LEFT(G95,4)="{COU",Val!B$20)))))))))))))))))</f>
        <v>Confirmed/UncNA</v>
      </c>
      <c r="X95" s="132"/>
      <c r="Y95" s="132"/>
      <c r="Z95" s="132"/>
      <c r="AA95" s="132"/>
      <c r="AB95" s="134"/>
      <c r="AC95" s="134"/>
      <c r="AD95" s="132"/>
      <c r="AE95" s="132"/>
      <c r="AF95" s="132"/>
      <c r="AG95" s="129" t="s">
        <v>1438</v>
      </c>
      <c r="AH95" s="132"/>
      <c r="AI95" s="117"/>
      <c r="AJ95" s="132"/>
      <c r="AK95" s="75"/>
    </row>
    <row r="96" spans="1:37" s="2" customFormat="1" ht="409.6" x14ac:dyDescent="0.3">
      <c r="A96" s="15" t="s">
        <v>1244</v>
      </c>
      <c r="B96" s="16" t="s">
        <v>414</v>
      </c>
      <c r="C96" s="20" t="s">
        <v>379</v>
      </c>
      <c r="D96" s="21" t="s">
        <v>52</v>
      </c>
      <c r="E96" s="22" t="s">
        <v>387</v>
      </c>
      <c r="F96" s="136" t="s">
        <v>1503</v>
      </c>
      <c r="G96" s="60" t="s">
        <v>199</v>
      </c>
      <c r="H96" s="154"/>
      <c r="I96" s="88" t="s">
        <v>1328</v>
      </c>
      <c r="J96" s="159" t="s">
        <v>382</v>
      </c>
      <c r="K96" s="144" t="s">
        <v>383</v>
      </c>
      <c r="L96" s="144" t="s">
        <v>384</v>
      </c>
      <c r="M96" s="144" t="s">
        <v>195</v>
      </c>
      <c r="N96" s="146" t="s">
        <v>385</v>
      </c>
      <c r="O96" s="126">
        <f t="shared" ca="1" si="5"/>
        <v>1</v>
      </c>
      <c r="P96" s="126">
        <v>10000</v>
      </c>
      <c r="Q96" s="127" t="str">
        <f ca="1">IF(AND(E96="Last notification date",MONTH(TODAY())&gt;9,DAY(TODAY())&gt;9),YEAR(TODAY())&amp;"-"&amp;MONTH(TODAY())&amp;"-"&amp;DAY(TODAY()),IF(AND(E96="Last notification date",MONTH(TODAY())&lt;9,DAY(TODAY())&lt;10),YEAR(TODAY())&amp;"-0"&amp;MONTH(TODAY())&amp;"-0"&amp;DAY(TODAY()),IF(AND(E96="Last notification date",MONTH(TODAY())&gt;9,DAY(TODAY())&lt;10),YEAR(TODAY())&amp;"-"&amp;MONTH(TODAY())&amp;"-0"&amp;DAY(TODAY()),IF(AND(E96="Last notification date",MONTH(TODAY())&lt;10,DAY(TODAY())&gt;9),YEAR(TODAY())&amp;"-0"&amp;MONTH(TODAY())&amp;"-"&amp;DAY(TODAY()),IF(LEFT(G96,4)="{SEC","SEC ID",IF(LEFT(G96,4)="{DAT","DATE",IF(LEFT(G96,4)="{TEX",Val!B$21,IF(LEFT(G96,4)="{ALP",Val!B$20,IF(LEFT(G96,4)="{COU",Val!B$20,IF(OR(LEFT(G96,4)="{ISI",LEFT(G96,4)="{LEI"),Val!B$17,IF(OR(LEFT(G96,4)="{CA_",LEFT(G96,4)="{Mas",LEFT(G96,4)="{Y/N",LEFT(G96,4)="{No ",LEFT(G96,4)="{N/A",LEFT(G96,4)="{Con",LEFT(G96,4)="{LIS"),"LIST","")))))))))))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6" s="126">
        <f t="shared" si="6"/>
        <v>5987</v>
      </c>
      <c r="S96" s="128"/>
      <c r="T96" s="126" t="str">
        <f t="shared" si="7"/>
        <v>UNK</v>
      </c>
      <c r="U96" s="126" t="str" cm="1">
        <f t="array" aca="1" ref="U96" ca="1">IF(AND(E96="Payment exemption explanation",ISBLANK(F96)=FALSE,F$77="Confirmed"),"FORMAT",IF(AND(E96="Historical Default and Loss Performance Data location",F$3="Public",ISBLANK(F96)=TRUE),"FORMAT",IF(AND(E95="Subject to severe clawback",F95="Y",ISBLANK(F96)=TRUE),"FORMAT",IF(AND(E95="Subject to severe clawback",F95="N",ISBLANK(F96)=FALSE),"FORMAT",IF(AND(OR(E96="Credit granting criteria supervision comment",E96="Credit granting criteria compliance comment"),ISBLANK(F96)=FALSE,OR(AND(F$34="N",E491="Originator (or original lender) is not a Credit institution"),AND(F$37="N",E$37="Originator (or original lender) is not a Credit institution"))),"FORMAT_S17",IF(AND(C96="STSS60",E96="Location of Liability cash flow model",ISBLANK(F96)=TRUE,F$3="Public"),"FORMAT_S60",IF(AND(C96="STSS58",E96="Historical Default and Loss Performance Data location",ISBLANK(F96)=TRUE,F$3="Public"),"FORMAT_S37",IF(AND(E96="Sponsor LEI",ISBLANK(F96)=TRUE,ISBLANK(F$8)=TRUE),"FORMAT_LEI",IF(AND(E96="Originator LEI",ISBLANK(F96)=TRUE,ISBLANK(F$11)=TRUE),"FORMAT_LEI",IF(OR(T96="EMPTY",P96+1&lt;LEN(F96),AND(G95="{Confirmed/Unconfirmed/N/A}",S96="N/A",F95="N/A",F96&lt;&gt;"")),"FORMAT",IF(OR(AND(E96="Non-ABCP securitisation unique identifier",MID(F96,21,1)&lt;&gt;"N"),AND(E96="ABCP transaction unique identifier",MID(F96,21,1)&lt;&gt;"T"),AND(E96="ABCP programme unique identifier",MID(F96,21,1)&lt;&gt;"P")),"FORMAT_SEC_ID",IF(AND(E96="Underlying exposures classification",F96&lt;&gt;"residential mortgages",F96&lt;&gt;"commercial mortgages",F96&lt;&gt;"credit facilities provided to individuals for personal, family or household consumption purposes",F96&lt;&gt;"credit facilities, including loans and leases, provided to any type of enterprise or corporation",F96&lt;&gt;"auto loans/leases",F96&lt;&gt;"credit-card receivables",F96&lt;&gt;"trade receivables",F96&lt;&gt;"others"),"FORMAT_LIST",IF(AND(E96="Instrument code",LEN(F96)-LEN(SUBSTITUTE(F96,";",""))&lt;&gt;LEN(F95)-LEN(SUBSTITUTE(F95,";",""))),"FORMAT_;",IF(AND(E96="Sponsor country (if multiple countries)",LEN(F96)-LEN(SUBSTITUTE(F96,";",""))&lt;&gt;LEN(F$11)-LEN(SUBSTITUTE(F$11,";",""))),"FORMAT_;",IF(AND(E96="Sponsor country (if multiple countries)",ISBLANK(F96)=FALSE,LEN(F96)-LEN(SUBSTITUTE(F96,";",""))=0),"FORMAT_;",IF(AND(E96="Sponsor country (if multiple countries)",ISBLANK(F96)=TRUE,LEN(F$11)-LEN(SUBSTITUTE(F$11,";",""))&lt;&gt;0),"FORMAT_;",IF(AND(E96="Originator country  (if multiple countries)",LEN(F96)-LEN(SUBSTITUTE(F96,";",""))&lt;&gt;0,ISBLANK(F96)=FALSE,LEN(F96)-LEN(SUBSTITUTE(F96,";",""))&lt;&gt;LEN(F$8)-LEN(SUBSTITUTE(F$8,";",""))),"FORMAT_;",IF(AND(E96="Originator country  (if multiple countries)",ISBLANK(F96)=FALSE,LEN(F96)-LEN(SUBSTITUTE(F96,";",""))=0),"FORMAT_;",IF(AND(E96="Originator country  (if multiple countries)",ISBLANK(F96)=TRUE,LEN(F$8)-LEN(SUBSTITUTE(F$8,";",""))&lt;&gt;0),"FORMAT_;",IF(AND(E96="Original lender country (if multiple countries)",ISBLANK(F96)=FALSE,LEN(F96)-LEN(SUBSTITUTE(F96,";",""))&lt;&gt;0,LEN(F96)-LEN(SUBSTITUTE(F96,";",""))&lt;&gt;LEN(F$14)-LEN(SUBSTITUTE(F$14,";",""))),"FORMAT_;",IF(AND(E96="Original lender country (if multiple countries)",ISBLANK(F96)=TRUE,LEN(F$14)-LEN(SUBSTITUTE(F$14,";",""))&lt;&gt;0),"FORMAT_;",IF(AND(E96="Original lender country (if multiple countries)",ISBLANK(F96)=FALSE,LEN(F96)-LEN(SUBSTITUTE(F96,";",""))=0),"FORMAT_;",IF(OR(AND(E96="Designated Entity LEI",LEN(F96)&lt;&gt;20),AND(G96="{LEI}",LEN(F96)&lt;&gt;0,LEN(F96)&lt;20),AND(G96="{ISIN}",LEN(F96)&lt;&gt;0,LEN(F96)&lt;12),AND(LEN(F96)&lt;&gt;20,E96="Retaining entity LEI",ISBLANK(F96)=FALSE),AND(E96="Instrument ISIN",ISBLANK(F96)=FALSE,LEN(F96)&gt;0,LEN(F96)&lt;11),AND(D96="M",LEFT(G96,4)="{DAT",LEN(F96)&lt;&gt;10)),"FORMAT_LEN",IF(OR(AND(F96&lt;&gt;"",LEFT(G96,4)&lt;&gt;"{TEX",ISNUMBER(SUMPRODUCT(FIND(MID(F96,ROW(INDIRECT("1:"&amp;LEN(F96))),1),W96)))=FALSE),AND(F96&lt;&gt;"",LEFT(G96,4)&lt;&gt;"{TEX",ISERROR(SUMPRODUCT(SEARCH(MID(F96,ROW(INDIRECT("1:"&amp;LEN(TRIM(F96)))),1)," "&amp;W96&amp;CHAR(10)&amp;"""")))=TRUE)),"FORMAT_CHAR",IF(LEFT(G96,4)="{TEX","TEXT","UNK")))))))))))))))))))))))))</f>
        <v>TEXT</v>
      </c>
      <c r="V96" s="126" t="b" cm="1">
        <f t="array" aca="1" ref="V96" ca="1">IF(OR(LEN(F96)&gt;P96+1),FALSE,IF(LEFT(G96,5)="{TEXT",TRUE,IF(AND(ISBLANK(F96)=FALSE,G96="{DATE_TEXT-YYYY-MM-DD}",LEN(F96)&lt;&gt;10),FALSE,IF(AND(ISBLANK(F96)=FALSE,ISNUMBER(SUMPRODUCT(SEARCH(MID(F96,ROW(INDIRECT("1:"&amp;LEN(TRIM(F96)))),1)," "&amp;W96&amp;CHAR(10)&amp;"""")))=FALSE),FALSE,TRUE))))</f>
        <v>1</v>
      </c>
      <c r="W96" s="127" t="str">
        <f>IF(G96="{Applicable/N/A}","N/Aplicable",IF(E96="Designated Entity LEI","ABCDEFGHIJKLMNOPQRSTUVWXYZ0123456789",IF(OR(G96="{ISIN}",G96="{LEI}"),";ABCDEFGHIJKLMNOPQRSTUVWXYZ0123456789",IF(G96="{Master Trust/Other}","Master TuOhe",IF(E96="Securitisation type","Privateublc",IF(LEFT(G96,4)="{CA_",Val!B$21,IF(G96="{COUNTRY_EU_LIST}"," ;abcdefghijklmnopqrstuvwxyzABCDEFGHIJKLMNOPQRSTUVWXYZ0123456789",IF(OR(G96="{NOTIFICATION ID}",G96="{SECURITISATION ID}"),Val!B$15,IF(G96="{COUNTRY_EU}"," ;abcdefghijklmnopqrstuvwxyzABCDEFGHIJKLMNOPQRSTUVWXYZ",IF(G96="{Confirmed/Unconfirmed}","ConfirmedUnc",IF(G96="{Confirmed/Unconfirmed/N/A}","Confirmed/UncNA",IF(LEFT(G96,4)="{DAT","0123456789-",IF(LEFT(G96,4)="{Y/N","YN",IF(OR(LEFT(G96,4)="{N/A",LEFT(G96,4)="{LIS",LEFT(G96,4)="{No ",LEFT(G96,4)="{SEC",LEFT(G96,4)="{Mas"),Val!B$20,IF(LEFT(G96,4)="{TEX",Val!B$21,IF(LEFT(G96,4)="{ALP",Val!B$20,IF(LEFT(G96,4)="{COU",Val!B$20)))))))))))))))))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6" s="132"/>
      <c r="Y96" s="132"/>
      <c r="Z96" s="132"/>
      <c r="AA96" s="132"/>
      <c r="AB96" s="134"/>
      <c r="AC96" s="134"/>
      <c r="AD96" s="132"/>
      <c r="AE96" s="132"/>
      <c r="AF96" s="132"/>
      <c r="AG96" s="129" t="s">
        <v>881</v>
      </c>
      <c r="AH96" s="132"/>
      <c r="AI96" s="117"/>
      <c r="AJ96" s="132"/>
      <c r="AK96" s="75"/>
    </row>
    <row r="97" spans="1:37" s="2" customFormat="1" ht="100.8" x14ac:dyDescent="0.3">
      <c r="A97" s="15" t="s">
        <v>1245</v>
      </c>
      <c r="B97" s="16" t="s">
        <v>416</v>
      </c>
      <c r="C97" s="20" t="s">
        <v>389</v>
      </c>
      <c r="D97" s="21" t="s">
        <v>52</v>
      </c>
      <c r="E97" s="22" t="s">
        <v>390</v>
      </c>
      <c r="F97" s="45" t="s">
        <v>684</v>
      </c>
      <c r="G97" s="60" t="s">
        <v>392</v>
      </c>
      <c r="H97" s="153" t="s">
        <v>393</v>
      </c>
      <c r="I97" s="88" t="s">
        <v>1389</v>
      </c>
      <c r="J97" s="155" t="s">
        <v>394</v>
      </c>
      <c r="K97" s="143" t="s">
        <v>395</v>
      </c>
      <c r="L97" s="143" t="s">
        <v>384</v>
      </c>
      <c r="M97" s="143" t="s">
        <v>195</v>
      </c>
      <c r="N97" s="145" t="s">
        <v>385</v>
      </c>
      <c r="O97" s="126">
        <f t="shared" ca="1" si="5"/>
        <v>1</v>
      </c>
      <c r="P97" s="126">
        <v>25</v>
      </c>
      <c r="Q97" s="127" t="str">
        <f ca="1">IF(AND(E97="Last notification date",MONTH(TODAY())&gt;9,DAY(TODAY())&gt;9),YEAR(TODAY())&amp;"-"&amp;MONTH(TODAY())&amp;"-"&amp;DAY(TODAY()),IF(AND(E97="Last notification date",MONTH(TODAY())&lt;9,DAY(TODAY())&lt;10),YEAR(TODAY())&amp;"-0"&amp;MONTH(TODAY())&amp;"-0"&amp;DAY(TODAY()),IF(AND(E97="Last notification date",MONTH(TODAY())&gt;9,DAY(TODAY())&lt;10),YEAR(TODAY())&amp;"-"&amp;MONTH(TODAY())&amp;"-0"&amp;DAY(TODAY()),IF(AND(E97="Last notification date",MONTH(TODAY())&lt;10,DAY(TODAY())&gt;9),YEAR(TODAY())&amp;"-0"&amp;MONTH(TODAY())&amp;"-"&amp;DAY(TODAY()),IF(LEFT(G97,4)="{SEC","SEC ID",IF(LEFT(G97,4)="{DAT","DATE",IF(LEFT(G97,4)="{TEX",Val!B$21,IF(LEFT(G97,4)="{ALP",Val!B$20,IF(LEFT(G97,4)="{COU",Val!B$20,IF(OR(LEFT(G97,4)="{ISI",LEFT(G97,4)="{LEI"),Val!B$17,IF(OR(LEFT(G97,4)="{CA_",LEFT(G97,4)="{Mas",LEFT(G97,4)="{Y/N",LEFT(G97,4)="{No ",LEFT(G97,4)="{N/A",LEFT(G97,4)="{Con",LEFT(G97,4)="{LIS"),"LIST","")))))))))))</f>
        <v>LIST</v>
      </c>
      <c r="R97" s="126">
        <f t="shared" si="6"/>
        <v>24</v>
      </c>
      <c r="S97" s="128"/>
      <c r="T97" s="126" t="str">
        <f t="shared" si="7"/>
        <v>UNK</v>
      </c>
      <c r="U97" s="126" t="str" cm="1">
        <f t="array" aca="1" ref="U97" ca="1">IF(AND(E97="Payment exemption explanation",ISBLANK(F97)=FALSE,F$77="Confirmed"),"FORMAT",IF(AND(E97="Historical Default and Loss Performance Data location",F$3="Public",ISBLANK(F97)=TRUE),"FORMAT",IF(AND(E96="Subject to severe clawback",F96="Y",ISBLANK(F97)=TRUE),"FORMAT",IF(AND(E96="Subject to severe clawback",F96="N",ISBLANK(F97)=FALSE),"FORMAT",IF(AND(OR(E97="Credit granting criteria supervision comment",E97="Credit granting criteria compliance comment"),ISBLANK(F97)=FALSE,OR(AND(F$34="N",E492="Originator (or original lender) is not a Credit institution"),AND(F$37="N",E$37="Originator (or original lender) is not a Credit institution"))),"FORMAT_S17",IF(AND(C97="STSS60",E97="Location of Liability cash flow model",ISBLANK(F97)=TRUE,F$3="Public"),"FORMAT_S60",IF(AND(C97="STSS58",E97="Historical Default and Loss Performance Data location",ISBLANK(F97)=TRUE,F$3="Public"),"FORMAT_S37",IF(AND(E97="Sponsor LEI",ISBLANK(F97)=TRUE,ISBLANK(F$8)=TRUE),"FORMAT_LEI",IF(AND(E97="Originator LEI",ISBLANK(F97)=TRUE,ISBLANK(F$11)=TRUE),"FORMAT_LEI",IF(OR(T97="EMPTY",P97+1&lt;LEN(F97),AND(G96="{Confirmed/Unconfirmed/N/A}",S97="N/A",F96="N/A",F97&lt;&gt;"")),"FORMAT",IF(OR(AND(E97="Non-ABCP securitisation unique identifier",MID(F97,21,1)&lt;&gt;"N"),AND(E97="ABCP transaction unique identifier",MID(F97,21,1)&lt;&gt;"T"),AND(E97="ABCP programme unique identifier",MID(F97,21,1)&lt;&gt;"P")),"FORMAT_SEC_ID",IF(AND(E97="Underlying exposures classification",F97&lt;&gt;"residential mortgages",F97&lt;&gt;"commercial mortgages",F97&lt;&gt;"credit facilities provided to individuals for personal, family or household consumption purposes",F97&lt;&gt;"credit facilities, including loans and leases, provided to any type of enterprise or corporation",F97&lt;&gt;"auto loans/leases",F97&lt;&gt;"credit-card receivables",F97&lt;&gt;"trade receivables",F97&lt;&gt;"others"),"FORMAT_LIST",IF(AND(E97="Instrument code",LEN(F97)-LEN(SUBSTITUTE(F97,";",""))&lt;&gt;LEN(F96)-LEN(SUBSTITUTE(F96,";",""))),"FORMAT_;",IF(AND(E97="Sponsor country (if multiple countries)",LEN(F97)-LEN(SUBSTITUTE(F97,";",""))&lt;&gt;LEN(F$11)-LEN(SUBSTITUTE(F$11,";",""))),"FORMAT_;",IF(AND(E97="Sponsor country (if multiple countries)",ISBLANK(F97)=FALSE,LEN(F97)-LEN(SUBSTITUTE(F97,";",""))=0),"FORMAT_;",IF(AND(E97="Sponsor country (if multiple countries)",ISBLANK(F97)=TRUE,LEN(F$11)-LEN(SUBSTITUTE(F$11,";",""))&lt;&gt;0),"FORMAT_;",IF(AND(E97="Originator country  (if multiple countries)",LEN(F97)-LEN(SUBSTITUTE(F97,";",""))&lt;&gt;0,ISBLANK(F97)=FALSE,LEN(F97)-LEN(SUBSTITUTE(F97,";",""))&lt;&gt;LEN(F$8)-LEN(SUBSTITUTE(F$8,";",""))),"FORMAT_;",IF(AND(E97="Originator country  (if multiple countries)",ISBLANK(F97)=FALSE,LEN(F97)-LEN(SUBSTITUTE(F97,";",""))=0),"FORMAT_;",IF(AND(E97="Originator country  (if multiple countries)",ISBLANK(F97)=TRUE,LEN(F$8)-LEN(SUBSTITUTE(F$8,";",""))&lt;&gt;0),"FORMAT_;",IF(AND(E97="Original lender country (if multiple countries)",ISBLANK(F97)=FALSE,LEN(F97)-LEN(SUBSTITUTE(F97,";",""))&lt;&gt;0,LEN(F97)-LEN(SUBSTITUTE(F97,";",""))&lt;&gt;LEN(F$14)-LEN(SUBSTITUTE(F$14,";",""))),"FORMAT_;",IF(AND(E97="Original lender country (if multiple countries)",ISBLANK(F97)=TRUE,LEN(F$14)-LEN(SUBSTITUTE(F$14,";",""))&lt;&gt;0),"FORMAT_;",IF(AND(E97="Original lender country (if multiple countries)",ISBLANK(F97)=FALSE,LEN(F97)-LEN(SUBSTITUTE(F97,";",""))=0),"FORMAT_;",IF(OR(AND(E97="Designated Entity LEI",LEN(F97)&lt;&gt;20),AND(G97="{LEI}",LEN(F97)&lt;&gt;0,LEN(F97)&lt;20),AND(G97="{ISIN}",LEN(F97)&lt;&gt;0,LEN(F97)&lt;12),AND(LEN(F97)&lt;&gt;20,E97="Retaining entity LEI",ISBLANK(F97)=FALSE),AND(E97="Instrument ISIN",ISBLANK(F97)=FALSE,LEN(F97)&gt;0,LEN(F97)&lt;11),AND(D97="M",LEFT(G97,4)="{DAT",LEN(F97)&lt;&gt;10)),"FORMAT_LEN",IF(OR(AND(F97&lt;&gt;"",LEFT(G97,4)&lt;&gt;"{TEX",ISNUMBER(SUMPRODUCT(FIND(MID(F97,ROW(INDIRECT("1:"&amp;LEN(F97))),1),W97)))=FALSE),AND(F97&lt;&gt;"",LEFT(G97,4)&lt;&gt;"{TEX",ISERROR(SUMPRODUCT(SEARCH(MID(F97,ROW(INDIRECT("1:"&amp;LEN(TRIM(F97)))),1)," "&amp;W97&amp;CHAR(10)&amp;"""")))=TRUE)),"FORMAT_CHAR",IF(LEFT(G97,4)="{TEX","TEXT","UNK")))))))))))))))))))))))))</f>
        <v>UNK</v>
      </c>
      <c r="V97" s="126" t="b" cm="1">
        <f t="array" aca="1" ref="V97" ca="1">IF(OR(LEN(F97)&gt;P97+1),FALSE,IF(LEFT(G97,5)="{TEXT",TRUE,IF(AND(ISBLANK(F97)=FALSE,G97="{DATE_TEXT-YYYY-MM-DD}",LEN(F97)&lt;&gt;10),FALSE,IF(AND(ISBLANK(F97)=FALSE,ISNUMBER(SUMPRODUCT(SEARCH(MID(F97,ROW(INDIRECT("1:"&amp;LEN(TRIM(F97)))),1)," "&amp;W97&amp;CHAR(10)&amp;"""")))=FALSE),FALSE,TRUE))))</f>
        <v>1</v>
      </c>
      <c r="W97" s="127" t="str">
        <f>IF(G97="{Applicable/N/A}","N/Aplicable",IF(E97="Designated Entity LEI","ABCDEFGHIJKLMNOPQRSTUVWXYZ0123456789",IF(OR(G97="{ISIN}",G97="{LEI}"),";ABCDEFGHIJKLMNOPQRSTUVWXYZ0123456789",IF(G97="{Master Trust/Other}","Master TuOhe",IF(E97="Securitisation type","Privateublc",IF(LEFT(G97,4)="{CA_",Val!B$21,IF(G97="{COUNTRY_EU_LIST}"," ;abcdefghijklmnopqrstuvwxyzABCDEFGHIJKLMNOPQRSTUVWXYZ0123456789",IF(OR(G97="{NOTIFICATION ID}",G97="{SECURITISATION ID}"),Val!B$15,IF(G97="{COUNTRY_EU}"," ;abcdefghijklmnopqrstuvwxyzABCDEFGHIJKLMNOPQRSTUVWXYZ",IF(G97="{Confirmed/Unconfirmed}","ConfirmedUnc",IF(G97="{Confirmed/Unconfirmed/N/A}","Confirmed/UncNA",IF(LEFT(G97,4)="{DAT","0123456789-",IF(LEFT(G97,4)="{Y/N","YN",IF(OR(LEFT(G97,4)="{N/A",LEFT(G97,4)="{LIS",LEFT(G97,4)="{No ",LEFT(G97,4)="{SEC",LEFT(G97,4)="{Mas"),Val!B$20,IF(LEFT(G97,4)="{TEX",Val!B$21,IF(LEFT(G97,4)="{ALP",Val!B$20,IF(LEFT(G97,4)="{COU",Val!B$20)))))))))))))))))</f>
        <v xml:space="preserve"> !"#$%&amp;'()*+,-./0123456789:;&lt;=&gt;?@ABCDEFGHIJKLMNOPQRSTUVWXYZ[\]^_`abcdefghijklmnopqrstuvwxyz{|}</v>
      </c>
      <c r="X97" s="132"/>
      <c r="Y97" s="132"/>
      <c r="Z97" s="132"/>
      <c r="AA97" s="132"/>
      <c r="AB97" s="134"/>
      <c r="AC97" s="134"/>
      <c r="AD97" s="132"/>
      <c r="AE97" s="132"/>
      <c r="AF97" s="132"/>
      <c r="AG97" s="129" t="s">
        <v>883</v>
      </c>
      <c r="AH97" s="132"/>
      <c r="AI97" s="117"/>
      <c r="AJ97" s="132"/>
      <c r="AK97" s="75"/>
    </row>
    <row r="98" spans="1:37" s="2" customFormat="1" ht="75.599999999999994" x14ac:dyDescent="0.3">
      <c r="A98" s="15" t="s">
        <v>1246</v>
      </c>
      <c r="B98" s="16" t="s">
        <v>424</v>
      </c>
      <c r="C98" s="20" t="s">
        <v>389</v>
      </c>
      <c r="D98" s="21" t="s">
        <v>52</v>
      </c>
      <c r="E98" s="22" t="s">
        <v>397</v>
      </c>
      <c r="F98" s="136" t="s">
        <v>1458</v>
      </c>
      <c r="G98" s="60" t="s">
        <v>199</v>
      </c>
      <c r="H98" s="154"/>
      <c r="I98" s="88" t="s">
        <v>1328</v>
      </c>
      <c r="J98" s="159" t="s">
        <v>394</v>
      </c>
      <c r="K98" s="144" t="s">
        <v>395</v>
      </c>
      <c r="L98" s="144" t="s">
        <v>384</v>
      </c>
      <c r="M98" s="144" t="s">
        <v>195</v>
      </c>
      <c r="N98" s="146" t="s">
        <v>385</v>
      </c>
      <c r="O98" s="126">
        <f t="shared" ca="1" si="5"/>
        <v>1</v>
      </c>
      <c r="P98" s="126">
        <v>10000</v>
      </c>
      <c r="Q98" s="127" t="str">
        <f ca="1">IF(AND(E98="Last notification date",MONTH(TODAY())&gt;9,DAY(TODAY())&gt;9),YEAR(TODAY())&amp;"-"&amp;MONTH(TODAY())&amp;"-"&amp;DAY(TODAY()),IF(AND(E98="Last notification date",MONTH(TODAY())&lt;9,DAY(TODAY())&lt;10),YEAR(TODAY())&amp;"-0"&amp;MONTH(TODAY())&amp;"-0"&amp;DAY(TODAY()),IF(AND(E98="Last notification date",MONTH(TODAY())&gt;9,DAY(TODAY())&lt;10),YEAR(TODAY())&amp;"-"&amp;MONTH(TODAY())&amp;"-0"&amp;DAY(TODAY()),IF(AND(E98="Last notification date",MONTH(TODAY())&lt;10,DAY(TODAY())&gt;9),YEAR(TODAY())&amp;"-0"&amp;MONTH(TODAY())&amp;"-"&amp;DAY(TODAY()),IF(LEFT(G98,4)="{SEC","SEC ID",IF(LEFT(G98,4)="{DAT","DATE",IF(LEFT(G98,4)="{TEX",Val!B$21,IF(LEFT(G98,4)="{ALP",Val!B$20,IF(LEFT(G98,4)="{COU",Val!B$20,IF(OR(LEFT(G98,4)="{ISI",LEFT(G98,4)="{LEI"),Val!B$17,IF(OR(LEFT(G98,4)="{CA_",LEFT(G98,4)="{Mas",LEFT(G98,4)="{Y/N",LEFT(G98,4)="{No ",LEFT(G98,4)="{N/A",LEFT(G98,4)="{Con",LEFT(G98,4)="{LIS"),"LIST","")))))))))))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98" s="126">
        <f t="shared" si="6"/>
        <v>126</v>
      </c>
      <c r="S98" s="128"/>
      <c r="T98" s="126" t="str">
        <f t="shared" si="7"/>
        <v>UNK</v>
      </c>
      <c r="U98" s="126" t="str" cm="1">
        <f t="array" aca="1" ref="U98" ca="1">IF(AND(E98="Payment exemption explanation",ISBLANK(F98)=FALSE,F$77="Confirmed"),"FORMAT",IF(AND(E98="Historical Default and Loss Performance Data location",F$3="Public",ISBLANK(F98)=TRUE),"FORMAT",IF(AND(E97="Subject to severe clawback",F97="Y",ISBLANK(F98)=TRUE),"FORMAT",IF(AND(E97="Subject to severe clawback",F97="N",ISBLANK(F98)=FALSE),"FORMAT",IF(AND(OR(E98="Credit granting criteria supervision comment",E98="Credit granting criteria compliance comment"),ISBLANK(F98)=FALSE,OR(AND(F$34="N",E493="Originator (or original lender) is not a Credit institution"),AND(F$37="N",E$37="Originator (or original lender) is not a Credit institution"))),"FORMAT_S17",IF(AND(C98="STSS60",E98="Location of Liability cash flow model",ISBLANK(F98)=TRUE,F$3="Public"),"FORMAT_S60",IF(AND(C98="STSS58",E98="Historical Default and Loss Performance Data location",ISBLANK(F98)=TRUE,F$3="Public"),"FORMAT_S37",IF(AND(E98="Sponsor LEI",ISBLANK(F98)=TRUE,ISBLANK(F$8)=TRUE),"FORMAT_LEI",IF(AND(E98="Originator LEI",ISBLANK(F98)=TRUE,ISBLANK(F$11)=TRUE),"FORMAT_LEI",IF(OR(T98="EMPTY",P98+1&lt;LEN(F98),AND(G97="{Confirmed/Unconfirmed/N/A}",S98="N/A",F97="N/A",F98&lt;&gt;"")),"FORMAT",IF(OR(AND(E98="Non-ABCP securitisation unique identifier",MID(F98,21,1)&lt;&gt;"N"),AND(E98="ABCP transaction unique identifier",MID(F98,21,1)&lt;&gt;"T"),AND(E98="ABCP programme unique identifier",MID(F98,21,1)&lt;&gt;"P")),"FORMAT_SEC_ID",IF(AND(E98="Underlying exposures classification",F98&lt;&gt;"residential mortgages",F98&lt;&gt;"commercial mortgages",F98&lt;&gt;"credit facilities provided to individuals for personal, family or household consumption purposes",F98&lt;&gt;"credit facilities, including loans and leases, provided to any type of enterprise or corporation",F98&lt;&gt;"auto loans/leases",F98&lt;&gt;"credit-card receivables",F98&lt;&gt;"trade receivables",F98&lt;&gt;"others"),"FORMAT_LIST",IF(AND(E98="Instrument code",LEN(F98)-LEN(SUBSTITUTE(F98,";",""))&lt;&gt;LEN(F97)-LEN(SUBSTITUTE(F97,";",""))),"FORMAT_;",IF(AND(E98="Sponsor country (if multiple countries)",LEN(F98)-LEN(SUBSTITUTE(F98,";",""))&lt;&gt;LEN(F$11)-LEN(SUBSTITUTE(F$11,";",""))),"FORMAT_;",IF(AND(E98="Sponsor country (if multiple countries)",ISBLANK(F98)=FALSE,LEN(F98)-LEN(SUBSTITUTE(F98,";",""))=0),"FORMAT_;",IF(AND(E98="Sponsor country (if multiple countries)",ISBLANK(F98)=TRUE,LEN(F$11)-LEN(SUBSTITUTE(F$11,";",""))&lt;&gt;0),"FORMAT_;",IF(AND(E98="Originator country  (if multiple countries)",LEN(F98)-LEN(SUBSTITUTE(F98,";",""))&lt;&gt;0,ISBLANK(F98)=FALSE,LEN(F98)-LEN(SUBSTITUTE(F98,";",""))&lt;&gt;LEN(F$8)-LEN(SUBSTITUTE(F$8,";",""))),"FORMAT_;",IF(AND(E98="Originator country  (if multiple countries)",ISBLANK(F98)=FALSE,LEN(F98)-LEN(SUBSTITUTE(F98,";",""))=0),"FORMAT_;",IF(AND(E98="Originator country  (if multiple countries)",ISBLANK(F98)=TRUE,LEN(F$8)-LEN(SUBSTITUTE(F$8,";",""))&lt;&gt;0),"FORMAT_;",IF(AND(E98="Original lender country (if multiple countries)",ISBLANK(F98)=FALSE,LEN(F98)-LEN(SUBSTITUTE(F98,";",""))&lt;&gt;0,LEN(F98)-LEN(SUBSTITUTE(F98,";",""))&lt;&gt;LEN(F$14)-LEN(SUBSTITUTE(F$14,";",""))),"FORMAT_;",IF(AND(E98="Original lender country (if multiple countries)",ISBLANK(F98)=TRUE,LEN(F$14)-LEN(SUBSTITUTE(F$14,";",""))&lt;&gt;0),"FORMAT_;",IF(AND(E98="Original lender country (if multiple countries)",ISBLANK(F98)=FALSE,LEN(F98)-LEN(SUBSTITUTE(F98,";",""))=0),"FORMAT_;",IF(OR(AND(E98="Designated Entity LEI",LEN(F98)&lt;&gt;20),AND(G98="{LEI}",LEN(F98)&lt;&gt;0,LEN(F98)&lt;20),AND(G98="{ISIN}",LEN(F98)&lt;&gt;0,LEN(F98)&lt;12),AND(LEN(F98)&lt;&gt;20,E98="Retaining entity LEI",ISBLANK(F98)=FALSE),AND(E98="Instrument ISIN",ISBLANK(F98)=FALSE,LEN(F98)&gt;0,LEN(F98)&lt;11),AND(D98="M",LEFT(G98,4)="{DAT",LEN(F98)&lt;&gt;10)),"FORMAT_LEN",IF(OR(AND(F98&lt;&gt;"",LEFT(G98,4)&lt;&gt;"{TEX",ISNUMBER(SUMPRODUCT(FIND(MID(F98,ROW(INDIRECT("1:"&amp;LEN(F98))),1),W98)))=FALSE),AND(F98&lt;&gt;"",LEFT(G98,4)&lt;&gt;"{TEX",ISERROR(SUMPRODUCT(SEARCH(MID(F98,ROW(INDIRECT("1:"&amp;LEN(TRIM(F98)))),1)," "&amp;W98&amp;CHAR(10)&amp;"""")))=TRUE)),"FORMAT_CHAR",IF(LEFT(G98,4)="{TEX","TEXT","UNK")))))))))))))))))))))))))</f>
        <v>TEXT</v>
      </c>
      <c r="V98" s="126" t="b" cm="1">
        <f t="array" aca="1" ref="V98" ca="1">IF(OR(LEN(F98)&gt;P98+1),FALSE,IF(LEFT(G98,5)="{TEXT",TRUE,IF(AND(ISBLANK(F98)=FALSE,G98="{DATE_TEXT-YYYY-MM-DD}",LEN(F98)&lt;&gt;10),FALSE,IF(AND(ISBLANK(F98)=FALSE,ISNUMBER(SUMPRODUCT(SEARCH(MID(F98,ROW(INDIRECT("1:"&amp;LEN(TRIM(F98)))),1)," "&amp;W98&amp;CHAR(10)&amp;"""")))=FALSE),FALSE,TRUE))))</f>
        <v>1</v>
      </c>
      <c r="W98" s="127" t="str">
        <f>IF(G98="{Applicable/N/A}","N/Aplicable",IF(E98="Designated Entity LEI","ABCDEFGHIJKLMNOPQRSTUVWXYZ0123456789",IF(OR(G98="{ISIN}",G98="{LEI}"),";ABCDEFGHIJKLMNOPQRSTUVWXYZ0123456789",IF(G98="{Master Trust/Other}","Master TuOhe",IF(E98="Securitisation type","Privateublc",IF(LEFT(G98,4)="{CA_",Val!B$21,IF(G98="{COUNTRY_EU_LIST}"," ;abcdefghijklmnopqrstuvwxyzABCDEFGHIJKLMNOPQRSTUVWXYZ0123456789",IF(OR(G98="{NOTIFICATION ID}",G98="{SECURITISATION ID}"),Val!B$15,IF(G98="{COUNTRY_EU}"," ;abcdefghijklmnopqrstuvwxyzABCDEFGHIJKLMNOPQRSTUVWXYZ",IF(G98="{Confirmed/Unconfirmed}","ConfirmedUnc",IF(G98="{Confirmed/Unconfirmed/N/A}","Confirmed/UncNA",IF(LEFT(G98,4)="{DAT","0123456789-",IF(LEFT(G98,4)="{Y/N","YN",IF(OR(LEFT(G98,4)="{N/A",LEFT(G98,4)="{LIS",LEFT(G98,4)="{No ",LEFT(G98,4)="{SEC",LEFT(G98,4)="{Mas"),Val!B$20,IF(LEFT(G98,4)="{TEX",Val!B$21,IF(LEFT(G98,4)="{ALP",Val!B$20,IF(LEFT(G98,4)="{COU",Val!B$20)))))))))))))))))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98" s="132"/>
      <c r="Y98" s="132"/>
      <c r="Z98" s="132"/>
      <c r="AA98" s="132"/>
      <c r="AB98" s="134"/>
      <c r="AC98" s="134"/>
      <c r="AD98" s="132"/>
      <c r="AE98" s="132"/>
      <c r="AF98" s="132"/>
      <c r="AG98" s="129" t="s">
        <v>885</v>
      </c>
      <c r="AH98" s="132"/>
      <c r="AI98" s="117"/>
      <c r="AJ98" s="132"/>
      <c r="AK98" s="75"/>
    </row>
    <row r="99" spans="1:37" s="2" customFormat="1" ht="172.8" x14ac:dyDescent="0.3">
      <c r="A99" s="15" t="s">
        <v>1247</v>
      </c>
      <c r="B99" s="16" t="s">
        <v>426</v>
      </c>
      <c r="C99" s="20" t="s">
        <v>399</v>
      </c>
      <c r="D99" s="21" t="s">
        <v>52</v>
      </c>
      <c r="E99" s="22" t="s">
        <v>400</v>
      </c>
      <c r="F99" s="45" t="s">
        <v>175</v>
      </c>
      <c r="G99" s="60" t="s">
        <v>176</v>
      </c>
      <c r="H99" s="153" t="s">
        <v>401</v>
      </c>
      <c r="I99" s="88" t="s">
        <v>1381</v>
      </c>
      <c r="J99" s="155" t="s">
        <v>402</v>
      </c>
      <c r="K99" s="143" t="s">
        <v>403</v>
      </c>
      <c r="L99" s="143" t="s">
        <v>384</v>
      </c>
      <c r="M99" s="143" t="s">
        <v>195</v>
      </c>
      <c r="N99" s="145" t="s">
        <v>385</v>
      </c>
      <c r="O99" s="126">
        <f t="shared" ca="1" si="5"/>
        <v>1</v>
      </c>
      <c r="P99" s="126">
        <v>12</v>
      </c>
      <c r="Q99" s="127" t="str">
        <f ca="1">IF(AND(E99="Last notification date",MONTH(TODAY())&gt;9,DAY(TODAY())&gt;9),YEAR(TODAY())&amp;"-"&amp;MONTH(TODAY())&amp;"-"&amp;DAY(TODAY()),IF(AND(E99="Last notification date",MONTH(TODAY())&lt;9,DAY(TODAY())&lt;10),YEAR(TODAY())&amp;"-0"&amp;MONTH(TODAY())&amp;"-0"&amp;DAY(TODAY()),IF(AND(E99="Last notification date",MONTH(TODAY())&gt;9,DAY(TODAY())&lt;10),YEAR(TODAY())&amp;"-"&amp;MONTH(TODAY())&amp;"-0"&amp;DAY(TODAY()),IF(AND(E99="Last notification date",MONTH(TODAY())&lt;10,DAY(TODAY())&gt;9),YEAR(TODAY())&amp;"-0"&amp;MONTH(TODAY())&amp;"-"&amp;DAY(TODAY()),IF(LEFT(G99,4)="{SEC","SEC ID",IF(LEFT(G99,4)="{DAT","DATE",IF(LEFT(G99,4)="{TEX",Val!B$21,IF(LEFT(G99,4)="{ALP",Val!B$20,IF(LEFT(G99,4)="{COU",Val!B$20,IF(OR(LEFT(G99,4)="{ISI",LEFT(G99,4)="{LEI"),Val!B$17,IF(OR(LEFT(G99,4)="{CA_",LEFT(G99,4)="{Mas",LEFT(G99,4)="{Y/N",LEFT(G99,4)="{No ",LEFT(G99,4)="{N/A",LEFT(G99,4)="{Con",LEFT(G99,4)="{LIS"),"LIST","")))))))))))</f>
        <v>LIST</v>
      </c>
      <c r="R99" s="126">
        <f t="shared" si="6"/>
        <v>9</v>
      </c>
      <c r="S99" s="128"/>
      <c r="T99" s="126" t="str">
        <f t="shared" si="7"/>
        <v>UNK</v>
      </c>
      <c r="U99" s="126" t="str" cm="1">
        <f t="array" aca="1" ref="U99" ca="1">IF(AND(E99="Payment exemption explanation",ISBLANK(F99)=FALSE,F$77="Confirmed"),"FORMAT",IF(AND(E99="Historical Default and Loss Performance Data location",F$3="Public",ISBLANK(F99)=TRUE),"FORMAT",IF(AND(E98="Subject to severe clawback",F98="Y",ISBLANK(F99)=TRUE),"FORMAT",IF(AND(E98="Subject to severe clawback",F98="N",ISBLANK(F99)=FALSE),"FORMAT",IF(AND(OR(E99="Credit granting criteria supervision comment",E99="Credit granting criteria compliance comment"),ISBLANK(F99)=FALSE,OR(AND(F$34="N",E494="Originator (or original lender) is not a Credit institution"),AND(F$37="N",E$37="Originator (or original lender) is not a Credit institution"))),"FORMAT_S17",IF(AND(C99="STSS60",E99="Location of Liability cash flow model",ISBLANK(F99)=TRUE,F$3="Public"),"FORMAT_S60",IF(AND(C99="STSS58",E99="Historical Default and Loss Performance Data location",ISBLANK(F99)=TRUE,F$3="Public"),"FORMAT_S37",IF(AND(E99="Sponsor LEI",ISBLANK(F99)=TRUE,ISBLANK(F$8)=TRUE),"FORMAT_LEI",IF(AND(E99="Originator LEI",ISBLANK(F99)=TRUE,ISBLANK(F$11)=TRUE),"FORMAT_LEI",IF(OR(T99="EMPTY",P99+1&lt;LEN(F99),AND(G98="{Confirmed/Unconfirmed/N/A}",S99="N/A",F98="N/A",F99&lt;&gt;"")),"FORMAT",IF(OR(AND(E99="Non-ABCP securitisation unique identifier",MID(F99,21,1)&lt;&gt;"N"),AND(E99="ABCP transaction unique identifier",MID(F99,21,1)&lt;&gt;"T"),AND(E99="ABCP programme unique identifier",MID(F99,21,1)&lt;&gt;"P")),"FORMAT_SEC_ID",IF(AND(E99="Underlying exposures classification",F99&lt;&gt;"residential mortgages",F99&lt;&gt;"commercial mortgages",F99&lt;&gt;"credit facilities provided to individuals for personal, family or household consumption purposes",F99&lt;&gt;"credit facilities, including loans and leases, provided to any type of enterprise or corporation",F99&lt;&gt;"auto loans/leases",F99&lt;&gt;"credit-card receivables",F99&lt;&gt;"trade receivables",F99&lt;&gt;"others"),"FORMAT_LIST",IF(AND(E99="Instrument code",LEN(F99)-LEN(SUBSTITUTE(F99,";",""))&lt;&gt;LEN(F98)-LEN(SUBSTITUTE(F98,";",""))),"FORMAT_;",IF(AND(E99="Sponsor country (if multiple countries)",LEN(F99)-LEN(SUBSTITUTE(F99,";",""))&lt;&gt;LEN(F$11)-LEN(SUBSTITUTE(F$11,";",""))),"FORMAT_;",IF(AND(E99="Sponsor country (if multiple countries)",ISBLANK(F99)=FALSE,LEN(F99)-LEN(SUBSTITUTE(F99,";",""))=0),"FORMAT_;",IF(AND(E99="Sponsor country (if multiple countries)",ISBLANK(F99)=TRUE,LEN(F$11)-LEN(SUBSTITUTE(F$11,";",""))&lt;&gt;0),"FORMAT_;",IF(AND(E99="Originator country  (if multiple countries)",LEN(F99)-LEN(SUBSTITUTE(F99,";",""))&lt;&gt;0,ISBLANK(F99)=FALSE,LEN(F99)-LEN(SUBSTITUTE(F99,";",""))&lt;&gt;LEN(F$8)-LEN(SUBSTITUTE(F$8,";",""))),"FORMAT_;",IF(AND(E99="Originator country  (if multiple countries)",ISBLANK(F99)=FALSE,LEN(F99)-LEN(SUBSTITUTE(F99,";",""))=0),"FORMAT_;",IF(AND(E99="Originator country  (if multiple countries)",ISBLANK(F99)=TRUE,LEN(F$8)-LEN(SUBSTITUTE(F$8,";",""))&lt;&gt;0),"FORMAT_;",IF(AND(E99="Original lender country (if multiple countries)",ISBLANK(F99)=FALSE,LEN(F99)-LEN(SUBSTITUTE(F99,";",""))&lt;&gt;0,LEN(F99)-LEN(SUBSTITUTE(F99,";",""))&lt;&gt;LEN(F$14)-LEN(SUBSTITUTE(F$14,";",""))),"FORMAT_;",IF(AND(E99="Original lender country (if multiple countries)",ISBLANK(F99)=TRUE,LEN(F$14)-LEN(SUBSTITUTE(F$14,";",""))&lt;&gt;0),"FORMAT_;",IF(AND(E99="Original lender country (if multiple countries)",ISBLANK(F99)=FALSE,LEN(F99)-LEN(SUBSTITUTE(F99,";",""))=0),"FORMAT_;",IF(OR(AND(E99="Designated Entity LEI",LEN(F99)&lt;&gt;20),AND(G99="{LEI}",LEN(F99)&lt;&gt;0,LEN(F99)&lt;20),AND(G99="{ISIN}",LEN(F99)&lt;&gt;0,LEN(F99)&lt;12),AND(LEN(F99)&lt;&gt;20,E99="Retaining entity LEI",ISBLANK(F99)=FALSE),AND(E99="Instrument ISIN",ISBLANK(F99)=FALSE,LEN(F99)&gt;0,LEN(F99)&lt;11),AND(D99="M",LEFT(G99,4)="{DAT",LEN(F99)&lt;&gt;10)),"FORMAT_LEN",IF(OR(AND(F99&lt;&gt;"",LEFT(G99,4)&lt;&gt;"{TEX",ISNUMBER(SUMPRODUCT(FIND(MID(F99,ROW(INDIRECT("1:"&amp;LEN(F99))),1),W99)))=FALSE),AND(F99&lt;&gt;"",LEFT(G99,4)&lt;&gt;"{TEX",ISERROR(SUMPRODUCT(SEARCH(MID(F99,ROW(INDIRECT("1:"&amp;LEN(TRIM(F99)))),1)," "&amp;W99&amp;CHAR(10)&amp;"""")))=TRUE)),"FORMAT_CHAR",IF(LEFT(G99,4)="{TEX","TEXT","UNK")))))))))))))))))))))))))</f>
        <v>UNK</v>
      </c>
      <c r="V99" s="126" t="b" cm="1">
        <f t="array" aca="1" ref="V99" ca="1">IF(OR(LEN(F99)&gt;P99+1),FALSE,IF(LEFT(G99,5)="{TEXT",TRUE,IF(AND(ISBLANK(F99)=FALSE,G99="{DATE_TEXT-YYYY-MM-DD}",LEN(F99)&lt;&gt;10),FALSE,IF(AND(ISBLANK(F99)=FALSE,ISNUMBER(SUMPRODUCT(SEARCH(MID(F99,ROW(INDIRECT("1:"&amp;LEN(TRIM(F99)))),1)," "&amp;W99&amp;CHAR(10)&amp;"""")))=FALSE),FALSE,TRUE))))</f>
        <v>1</v>
      </c>
      <c r="W99" s="127" t="str">
        <f>IF(G99="{Applicable/N/A}","N/Aplicable",IF(E99="Designated Entity LEI","ABCDEFGHIJKLMNOPQRSTUVWXYZ0123456789",IF(OR(G99="{ISIN}",G99="{LEI}"),";ABCDEFGHIJKLMNOPQRSTUVWXYZ0123456789",IF(G99="{Master Trust/Other}","Master TuOhe",IF(E99="Securitisation type","Privateublc",IF(LEFT(G99,4)="{CA_",Val!B$21,IF(G99="{COUNTRY_EU_LIST}"," ;abcdefghijklmnopqrstuvwxyzABCDEFGHIJKLMNOPQRSTUVWXYZ0123456789",IF(OR(G99="{NOTIFICATION ID}",G99="{SECURITISATION ID}"),Val!B$15,IF(G99="{COUNTRY_EU}"," ;abcdefghijklmnopqrstuvwxyzABCDEFGHIJKLMNOPQRSTUVWXYZ",IF(G99="{Confirmed/Unconfirmed}","ConfirmedUnc",IF(G99="{Confirmed/Unconfirmed/N/A}","Confirmed/UncNA",IF(LEFT(G99,4)="{DAT","0123456789-",IF(LEFT(G99,4)="{Y/N","YN",IF(OR(LEFT(G99,4)="{N/A",LEFT(G99,4)="{LIS",LEFT(G99,4)="{No ",LEFT(G99,4)="{SEC",LEFT(G99,4)="{Mas"),Val!B$20,IF(LEFT(G99,4)="{TEX",Val!B$21,IF(LEFT(G99,4)="{ALP",Val!B$20,IF(LEFT(G99,4)="{COU",Val!B$20)))))))))))))))))</f>
        <v>Confirmed/UncNA</v>
      </c>
      <c r="X99" s="132"/>
      <c r="Y99" s="132"/>
      <c r="Z99" s="132"/>
      <c r="AA99" s="132"/>
      <c r="AB99" s="134"/>
      <c r="AC99" s="134"/>
      <c r="AD99" s="132"/>
      <c r="AE99" s="132"/>
      <c r="AF99" s="132"/>
      <c r="AG99" s="129" t="s">
        <v>882</v>
      </c>
      <c r="AH99" s="132"/>
      <c r="AI99" s="117"/>
      <c r="AJ99" s="132"/>
      <c r="AK99" s="75"/>
    </row>
    <row r="100" spans="1:37" s="2" customFormat="1" ht="129.6" x14ac:dyDescent="0.3">
      <c r="A100" s="15" t="s">
        <v>1248</v>
      </c>
      <c r="B100" s="16" t="s">
        <v>433</v>
      </c>
      <c r="C100" s="17" t="s">
        <v>399</v>
      </c>
      <c r="D100" s="18" t="s">
        <v>62</v>
      </c>
      <c r="E100" s="23" t="s">
        <v>405</v>
      </c>
      <c r="F100" s="139" t="s">
        <v>1475</v>
      </c>
      <c r="G100" s="108" t="s">
        <v>199</v>
      </c>
      <c r="H100" s="154"/>
      <c r="I100" s="88" t="s">
        <v>1347</v>
      </c>
      <c r="J100" s="159" t="s">
        <v>402</v>
      </c>
      <c r="K100" s="144" t="s">
        <v>403</v>
      </c>
      <c r="L100" s="144" t="s">
        <v>384</v>
      </c>
      <c r="M100" s="144" t="s">
        <v>195</v>
      </c>
      <c r="N100" s="146" t="s">
        <v>385</v>
      </c>
      <c r="O100" s="126" t="e">
        <f ca="1">IF(LEFT(U100,6)="FORMAT","FMT",IF(AND(E100="Designated Entity LEI",ISBLANK(F100)=FALSE,ISNUMBER(SEARCH(F100,F$8))=FALSE,ISNUMBER(SEARCH(F100,F$11))=FALSE),"DE",IF(AND(C100="STSS1",OR(AND(E100="Instrument ISIN",ISBLANK(F100)=TRUE,ISBLANK(F101)=TRUE,ISBLANK(F102)=TRUE),AND(E100="Instrument code",ISBLANK(F100)=TRUE,ISBLANK(F99)=TRUE,ISBLANK(F$5)=TRUE),AND(E100="Instrument code type",ISBLANK(F100)=TRUE,ISBLANK(F101)=TRUE,ISBLANK(F99)=TRUE),AND(E100="Instrument code",ISBLANK(F100)=TRUE,ISBLANK(F99)=FALSE),AND(E100="Instrument code type",ISBLANK(F100)=FALSE,ISBLANK(F101)=TRUE))),"S1",IF(AND(C100="STSS8",OR(AND(OR(E100="Sponsor country",E100="Originator country",E100="SSPE country",E100="Original Lender country"),ISBLANK(F101)=FALSE,ISBLANK(F100)=FALSE),AND(RIGHT(E100,23)="(if multiple countries)",ISBLANK(F99)=FALSE,ISBLANK(F100)=FALSE),AND(OR(E100="Sponsor country",E100="Originator country",E100="Original Lender country"),ISBLANK(F101)=TRUE,ISBLANK(F100)=TRUE,ISBLANK(F99)=FALSE))),"S8",IF(AND(C100="STSS5",OR(AND(E100="Exemption on Prospectus",ISBLANK(F100)=TRUE,ISBLANK(F99)=TRUE,ISBLANK(F$23)=TRUE,F$3="Public"),AND(E100="Prospectus Country",ISBLANK(F100)=TRUE,ISBLANK(F101)=TRUE,ISBLANK(F102)=TRUE,F$3="Public"),AND(E100="Prospectus identifier ",ISBLANK(F100)=TRUE,ISBLANK(F101)=TRUE,ISBLANK(F99)=TRUE,F$3="Public"),AND(E100="Exemption on Prospectus",ISBLANK(F100)=FALSE,ISBLANK(F99)=FALSE,ISBLANK(F$23)=FALSE),AND(E100="Prospectus Country",ISBLANK(F100)=FALSE,ISBLANK(F101)=FALSE,ISBLANK(F102)=FALSE),AND(E100="Prospectus identifier ",ISBLANK(F100)=FALSE,ISBLANK(F99)=FALSE,ISBLANK(F99)=FALSE),AND(E100="Prospectus Country",ISBLANK(F100)=FALSE,ISBLANK(F101)=TRUE),AND(E100="Prospectus identifier",ISBLANK(F100)=FALSE,ISBLANK(F99)=TRUE),AND(E100="Prospectus Country",ISBLANK(F100)=TRUE,ISBLANK(F101)=FALSE),AND(E100="Prospectus identifier",ISBLANK(F100)=TRUE,ISBLANK(F99)=FALSE),AND(E100="Prospectus identifier",ISBLANK(F100)=FALSE,ISBLANK(F101)=FALSE,F$3="Public"),AND(E100="Prospectus Country",ISBLANK(F100)=FALSE,ISBLANK(F102)=FALSE,F$3="Public"))),"S5",IF(AND(C100="STSS6",E100="Securitisation Repository name",ISBLANK(F100)=TRUE,F$3="Public"),"S6",IF(AND(C100="STSS12",OR(AND(S100&lt;&gt;"",S100&gt;TODAY()+1))),"S12",IF(AND(C100="STSS13",OR(AND(F$32="N",E$32="Authorised Third party flag",E100&lt;&gt;"Authorised Third party flag",ISBLANK(F100)=FALSE),AND(F$32="Y",E$32="Authorised Third party flag",E100&lt;&gt;"Authorised Third party flag",ISBLANK(F100)=TRUE))),"S13",IF(AND(C100="STSS14",OR(AND(E$32="Authorised Third party flag",E100&lt;&gt;"Authorised Third party flag",F$32="N",ISBLANK(F100)=FALSE),AND(E$32="Authorised Third party flag",E100&lt;&gt;"Authorised Third party flag",F$32="Y",ISBLANK(F100)=TRUE),AND(E$32="Authorised Third party flag",E100&lt;&gt;"Authorised Third party flag",F$32="N",ISBLANK(F100)=FALSE),AND(E$32="Authorised Third party flag",E100&lt;&gt;"Authorised Third party flag",F$32="Y",ISBLANK(F100)=TRUE))),"S14",IF(AND(C100="STSS15",OR(AND(E$32="Authorised Third party flag",F$32="N",E100&lt;&gt;"Authorised Third party flag",ISBLANK(F100)=FALSE),AND(E100&lt;&gt;"Authorised Third party flag",E$32="Authorised Third party flag",F$32="Y",ISBLANK(F100)=TRUE),AND(RIGHT(E100,11)="t Authority",E$32="Authorised Third party flag",F$32="N",ISBLANK(F100)=FALSE))),"S15",IF(AND(C100="STSS4",OR(AND(E100="Multiple STS notifications reason",ISBLANK(F100)=TRUE,F99="Y"),AND(E100="Multiple STS notifications comment",ISBLANK(F100)=TRUE,F$20="Y"),AND(E100="Multiple STS notifications reason",ISBLANK(F100)=FALSE,F99="N"),AND(E100="Multiple STS notifications comment",ISBLANK(F100)=FALSE,F$20="N"))),"Trust",IF(OR(AND(RIGHT(G100,7)="ed/N/A}",F100&lt;&gt;"Confirmed",F100&lt;&gt;"Unconfirmed",F100&lt;&gt;"N/A"),AND(G100="{Confirmed/Unconfirmed}",F100&lt;&gt;"Confirmed",F100&lt;&gt;"Unconfirmed")),"lst",IF(AND(RIGHT(G99,7)="ed/N/A}",C100&lt;&gt;"STSS61",C100&lt;&gt;"STSS23",F99&lt;&gt;"N/A",ISBLANK(F100)=TRUE,D100="C"),"CND",IF(AND(F100="Unconfirmed",C100&lt;&gt;"STSS32"),"UCF",IF(AND(C100="STSS21",E100="Subject to severe clawback",F100="Y"),"S21",IF(AND(C100="STSS23",OR(AND(E99="The seller is not the original lender flag",F100="N/A",F99="Y"),AND(E99="The seller is not the original lender flag",F100&lt;&gt;"N/A",F99="N"),AND(E$48="The seller is not the original lender flag",ISBLANK(F100)=TRUE,F$48="Y"))),"S23",IF(AND(C100="STSS32",OR(AND(E100="Payment exemption",F$77="Unconfirmed",OR(F100="N/A",F100="No exemption",ISBLANK(F100)=TRUE)),AND(E100="Payment exemption",ISBLANK(F100)=FALSE,F$77="Confirmed"))),"S32",IF(AND(C100="STSS18",OR(AND(E100="Credit granting criteria compliance confirmation",F100&lt;&gt;"N/A",F99="N"),AND(E100="Credit granting criteria compliance confirmation",OR(ISBLANK(F100)=TRUE,F100="N/A"),F99="Y"))),"S18",IF(AND(C100="STSS19",OR(AND(F100&lt;&gt;"N/A",F$37="N",E100="Credit granting criteria supervision confirmation"),AND(OR(ISBLANK(F100)=TRUE,F100="N/A"),F$37="Y",E100="Credit granting criteria supervision confirmation"))),"S19",IF(AND(C100="STSS29",OR(AND(E100="Residential Loan requirement confirmation",F100&lt;&gt;"N/A",F$29&lt;&gt;"residential mortgages"),AND(E100="Residential Loan requirement confirmation",F100="N/A",F$29="residential mortgages"))),"S29",IF(AND(C100="STSS34",OR(AND(D100="C",E100="Other options used comment",F99="Y",ISBLANK(F100)=TRUE),AND(E100="Other options used comment",F99="N",D100="C",ISBLANK(F100)=FALSE),AND(E100="No compliance with risk retention requirements",F100="Y"),AND(E100="Vertical slice",F100="N",F101="N",F102="N",F103="N",F104="N",F105="N",#REF!="N"),AND(E100="Seller's share",F100="N",F101="N",F102="N",F103="N",F104="N",F105="N",F$87="N"),AND(E100="Randomly-selected exposures kept on balance sheet",F100="N",F101="N",F102="N",F103="N",F104="N",F$87="N",F$88="N"),AND(E100="First loss tranche",F100="N",F101="N",F102="N",F103="N",F$87="N",F$88="N",F$89="N"),AND(E100="First loss exposure in each asset indicator",F100="N",F101="N",F102="N",F$87="N",F$88="N",F$89="N",F$90="N"),AND(E100="No compliance with risk retention requirements",F100="N",F101="N",F$87="N",F$88="N",F$89="N",F$90="N",F$91="N"),AND(E100="Other option indicator",F100="N",F$87="N",F$88="N",F$89="N",F$90="N",F$91="N",F$92="N"),AND(E100="Retaining entity LEI",ISBLANK(F100)=TRUE,ISBLANK(F101)=TRUE),AND(E100="Retaining entity name",ISBLANK(F100)=TRUE,ISBLANK(F99)=TRUE))),"S34",IF(AND(C100="STSS37",OR(AND(F100="N/A",E100="Common standards underwriting derivatives confirmation",F$97&lt;&gt;"No derivatives"),AND(F100&lt;&gt;"N/A",E100="Common standards underwriting derivatives confirmation",F$97="No derivatives"))),"S37",IF(AND(C100="STSS44",F100="N/A",E100="Credit quality deterioration trigger confirmation",F$113="Confirmed"),"S44",IF(OR(AND(C100="STSS46",F100&lt;&gt;"N/A",E100="Credit quality deterioration trigger confirmation",F$119="N/A"),AND(C100="STSS46",F100="N/A",E100="Credit quality deterioration trigger confirmation",F$119&lt;&gt;"N/A")),"S46",IF(OR(AND(C100="STSS47",F100&lt;&gt;"N/A",E100="Insolvency-related event confirmation",F$119="N/A"),AND(C100="STS47",F100="N/A",E100="Insolvency-related event confirmation",F$119&lt;&gt;"N/A")),"S47",IF(OR(AND(C100="STSS48",F100&lt;&gt;"N/A",E100="Pre-determined threshold value confirmation",F$119="N/A"),AND(C100="STSS48",F100="N/A",E100="Pre-determined threshold value confirmation",F$119&lt;&gt;"N/A")),"S48",IF(OR(AND(C100="STSS49",F100&lt;&gt;"N/A",E100="New underlying exposures failure generation confirmation",F$119="N/A"),AND(C100="STSS49",F100="N/A",E100="New underlying exposures failure generation confirmation",F$119&lt;&gt;"N/A")),"S49",IF(AND(C100="STSS61",OR(AND(OR(F$29="residential mortgages",F$29="auto loans/leases"),F100="Not available",E100="Environmental performance availability"),AND(OR(F$29="residential mortgages",F$29="auto loans/leases"),F100="N/A",E100="Environmental performance availability"),AND(F$29&lt;&gt;"residential mortgages",F$29&lt;&gt;"auto loans/leases",F100&lt;&gt;"N/A",E100="Environmental performance availability"),AND(E100="Environmental performance explanation",F99="Available",ISBLANK(F100)=TRUE))),"S61",1))))))))))))))))))))))))))))</f>
        <v>#REF!</v>
      </c>
      <c r="P100" s="126">
        <v>10000</v>
      </c>
      <c r="Q100" s="127" t="str">
        <f ca="1">IF(AND(E100="Last notification date",MONTH(TODAY())&gt;9,DAY(TODAY())&gt;9),YEAR(TODAY())&amp;"-"&amp;MONTH(TODAY())&amp;"-"&amp;DAY(TODAY()),IF(AND(E100="Last notification date",MONTH(TODAY())&lt;9,DAY(TODAY())&lt;10),YEAR(TODAY())&amp;"-0"&amp;MONTH(TODAY())&amp;"-0"&amp;DAY(TODAY()),IF(AND(E100="Last notification date",MONTH(TODAY())&gt;9,DAY(TODAY())&lt;10),YEAR(TODAY())&amp;"-"&amp;MONTH(TODAY())&amp;"-0"&amp;DAY(TODAY()),IF(AND(E100="Last notification date",MONTH(TODAY())&lt;10,DAY(TODAY())&gt;9),YEAR(TODAY())&amp;"-0"&amp;MONTH(TODAY())&amp;"-"&amp;DAY(TODAY()),IF(LEFT(G100,4)="{SEC","SEC ID",IF(LEFT(G100,4)="{DAT","DATE",IF(LEFT(G100,4)="{TEX",Val!B$21,IF(LEFT(G100,4)="{ALP",Val!B$20,IF(LEFT(G100,4)="{COU",Val!B$20,IF(OR(LEFT(G100,4)="{ISI",LEFT(G100,4)="{LEI"),Val!B$17,IF(OR(LEFT(G100,4)="{CA_",LEFT(G100,4)="{Mas",LEFT(G100,4)="{Y/N",LEFT(G100,4)="{No ",LEFT(G100,4)="{N/A",LEFT(G100,4)="{Con",LEFT(G100,4)="{LIS"),"LIST","")))))))))))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0" s="126">
        <f t="shared" si="6"/>
        <v>75</v>
      </c>
      <c r="S100" s="128" t="s">
        <v>49</v>
      </c>
      <c r="T100" s="126" t="str">
        <f t="shared" si="7"/>
        <v>UNK</v>
      </c>
      <c r="U100" s="126" t="str" cm="1">
        <f t="array" aca="1" ref="U100" ca="1">IF(AND(E100="Payment exemption explanation",ISBLANK(F100)=FALSE,F$77="Confirmed"),"FORMAT",IF(AND(E100="Historical Default and Loss Performance Data location",F$3="Public",ISBLANK(F100)=TRUE),"FORMAT",IF(AND(E99="Subject to severe clawback",F99="Y",ISBLANK(F100)=TRUE),"FORMAT",IF(AND(E99="Subject to severe clawback",F99="N",ISBLANK(F100)=FALSE),"FORMAT",IF(AND(OR(E100="Credit granting criteria supervision comment",E100="Credit granting criteria compliance comment"),ISBLANK(F100)=FALSE,OR(AND(F$34="N",E495="Originator (or original lender) is not a Credit institution"),AND(F$37="N",E$37="Originator (or original lender) is not a Credit institution"))),"FORMAT_S17",IF(AND(C100="STSS60",E100="Location of Liability cash flow model",ISBLANK(F100)=TRUE,F$3="Public"),"FORMAT_S60",IF(AND(C100="STSS58",E100="Historical Default and Loss Performance Data location",ISBLANK(F100)=TRUE,F$3="Public"),"FORMAT_S37",IF(AND(E100="Sponsor LEI",ISBLANK(F100)=TRUE,ISBLANK(F$8)=TRUE),"FORMAT_LEI",IF(AND(E100="Originator LEI",ISBLANK(F100)=TRUE,ISBLANK(F$11)=TRUE),"FORMAT_LEI",IF(OR(T100="EMPTY",P100+1&lt;LEN(F100),AND(G99="{Confirmed/Unconfirmed/N/A}",S100="N/A",F99="N/A",F100&lt;&gt;"")),"FORMAT",IF(OR(AND(E100="Non-ABCP securitisation unique identifier",MID(F100,21,1)&lt;&gt;"N"),AND(E100="ABCP transaction unique identifier",MID(F100,21,1)&lt;&gt;"T"),AND(E100="ABCP programme unique identifier",MID(F100,21,1)&lt;&gt;"P")),"FORMAT_SEC_ID",IF(AND(E100="Underlying exposures classification",F100&lt;&gt;"residential mortgages",F100&lt;&gt;"commercial mortgages",F100&lt;&gt;"credit facilities provided to individuals for personal, family or household consumption purposes",F100&lt;&gt;"credit facilities, including loans and leases, provided to any type of enterprise or corporation",F100&lt;&gt;"auto loans/leases",F100&lt;&gt;"credit-card receivables",F100&lt;&gt;"trade receivables",F100&lt;&gt;"others"),"FORMAT_LIST",IF(AND(E100="Instrument code",LEN(F100)-LEN(SUBSTITUTE(F100,";",""))&lt;&gt;LEN(F99)-LEN(SUBSTITUTE(F99,";",""))),"FORMAT_;",IF(AND(E100="Sponsor country (if multiple countries)",LEN(F100)-LEN(SUBSTITUTE(F100,";",""))&lt;&gt;LEN(F$11)-LEN(SUBSTITUTE(F$11,";",""))),"FORMAT_;",IF(AND(E100="Sponsor country (if multiple countries)",ISBLANK(F100)=FALSE,LEN(F100)-LEN(SUBSTITUTE(F100,";",""))=0),"FORMAT_;",IF(AND(E100="Sponsor country (if multiple countries)",ISBLANK(F100)=TRUE,LEN(F$11)-LEN(SUBSTITUTE(F$11,";",""))&lt;&gt;0),"FORMAT_;",IF(AND(E100="Originator country  (if multiple countries)",LEN(F100)-LEN(SUBSTITUTE(F100,";",""))&lt;&gt;0,ISBLANK(F100)=FALSE,LEN(F100)-LEN(SUBSTITUTE(F100,";",""))&lt;&gt;LEN(F$8)-LEN(SUBSTITUTE(F$8,";",""))),"FORMAT_;",IF(AND(E100="Originator country  (if multiple countries)",ISBLANK(F100)=FALSE,LEN(F100)-LEN(SUBSTITUTE(F100,";",""))=0),"FORMAT_;",IF(AND(E100="Originator country  (if multiple countries)",ISBLANK(F100)=TRUE,LEN(F$8)-LEN(SUBSTITUTE(F$8,";",""))&lt;&gt;0),"FORMAT_;",IF(AND(E100="Original lender country (if multiple countries)",ISBLANK(F100)=FALSE,LEN(F100)-LEN(SUBSTITUTE(F100,";",""))&lt;&gt;0,LEN(F100)-LEN(SUBSTITUTE(F100,";",""))&lt;&gt;LEN(F$14)-LEN(SUBSTITUTE(F$14,";",""))),"FORMAT_;",IF(AND(E100="Original lender country (if multiple countries)",ISBLANK(F100)=TRUE,LEN(F$14)-LEN(SUBSTITUTE(F$14,";",""))&lt;&gt;0),"FORMAT_;",IF(AND(E100="Original lender country (if multiple countries)",ISBLANK(F100)=FALSE,LEN(F100)-LEN(SUBSTITUTE(F100,";",""))=0),"FORMAT_;",IF(OR(AND(E100="Designated Entity LEI",LEN(F100)&lt;&gt;20),AND(G100="{LEI}",LEN(F100)&lt;&gt;0,LEN(F100)&lt;20),AND(G100="{ISIN}",LEN(F100)&lt;&gt;0,LEN(F100)&lt;12),AND(LEN(F100)&lt;&gt;20,E100="Retaining entity LEI",ISBLANK(F100)=FALSE),AND(E100="Instrument ISIN",ISBLANK(F100)=FALSE,LEN(F100)&gt;0,LEN(F100)&lt;11),AND(D100="M",LEFT(G100,4)="{DAT",LEN(F100)&lt;&gt;10)),"FORMAT_LEN",IF(OR(AND(F100&lt;&gt;"",LEFT(G100,4)&lt;&gt;"{TEX",ISNUMBER(SUMPRODUCT(FIND(MID(F100,ROW(INDIRECT("1:"&amp;LEN(F100))),1),W100)))=FALSE),AND(F100&lt;&gt;"",LEFT(G100,4)&lt;&gt;"{TEX",ISERROR(SUMPRODUCT(SEARCH(MID(F100,ROW(INDIRECT("1:"&amp;LEN(TRIM(F100)))),1)," "&amp;W100&amp;CHAR(10)&amp;"""")))=TRUE)),"FORMAT_CHAR",IF(LEFT(G100,4)="{TEX","TEXT","UNK")))))))))))))))))))))))))</f>
        <v>TEXT</v>
      </c>
      <c r="V100" s="126" t="b" cm="1">
        <f t="array" aca="1" ref="V100" ca="1">IF(OR(LEN(F100)&gt;P100+1),FALSE,IF(LEFT(G100,5)="{TEXT",TRUE,IF(AND(ISBLANK(F100)=FALSE,G100="{DATE_TEXT-YYYY-MM-DD}",LEN(F100)&lt;&gt;10),FALSE,IF(AND(ISBLANK(F100)=FALSE,ISNUMBER(SUMPRODUCT(SEARCH(MID(F100,ROW(INDIRECT("1:"&amp;LEN(TRIM(F100)))),1)," "&amp;W100&amp;CHAR(10)&amp;"""")))=FALSE),FALSE,TRUE))))</f>
        <v>1</v>
      </c>
      <c r="W100" s="127" t="str">
        <f>IF(G100="{Applicable/N/A}","N/Aplicable",IF(E100="Designated Entity LEI","ABCDEFGHIJKLMNOPQRSTUVWXYZ0123456789",IF(OR(G100="{ISIN}",G100="{LEI}"),";ABCDEFGHIJKLMNOPQRSTUVWXYZ0123456789",IF(G100="{Master Trust/Other}","Master TuOhe",IF(E100="Securitisation type","Privateublc",IF(LEFT(G100,4)="{CA_",Val!B$21,IF(G100="{COUNTRY_EU_LIST}"," ;abcdefghijklmnopqrstuvwxyzABCDEFGHIJKLMNOPQRSTUVWXYZ0123456789",IF(OR(G100="{NOTIFICATION ID}",G100="{SECURITISATION ID}"),Val!B$15,IF(G100="{COUNTRY_EU}"," ;abcdefghijklmnopqrstuvwxyzABCDEFGHIJKLMNOPQRSTUVWXYZ",IF(G100="{Confirmed/Unconfirmed}","ConfirmedUnc",IF(G100="{Confirmed/Unconfirmed/N/A}","Confirmed/UncNA",IF(LEFT(G100,4)="{DAT","0123456789-",IF(LEFT(G100,4)="{Y/N","YN",IF(OR(LEFT(G100,4)="{N/A",LEFT(G100,4)="{LIS",LEFT(G100,4)="{No ",LEFT(G100,4)="{SEC",LEFT(G100,4)="{Mas"),Val!B$20,IF(LEFT(G100,4)="{TEX",Val!B$21,IF(LEFT(G100,4)="{ALP",Val!B$20,IF(LEFT(G100,4)="{COU",Val!B$20)))))))))))))))))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0" s="132"/>
      <c r="Y100" s="132"/>
      <c r="Z100" s="132"/>
      <c r="AA100" s="132"/>
      <c r="AB100" s="134"/>
      <c r="AC100" s="134"/>
      <c r="AD100" s="132"/>
      <c r="AE100" s="132"/>
      <c r="AF100" s="132"/>
      <c r="AG100" s="129" t="s">
        <v>889</v>
      </c>
      <c r="AH100" s="132"/>
      <c r="AI100" s="117"/>
      <c r="AJ100" s="132"/>
      <c r="AK100" s="75"/>
    </row>
    <row r="101" spans="1:37" s="2" customFormat="1" ht="100.8" x14ac:dyDescent="0.3">
      <c r="A101" s="15" t="s">
        <v>1249</v>
      </c>
      <c r="B101" s="16" t="s">
        <v>435</v>
      </c>
      <c r="C101" s="20" t="s">
        <v>407</v>
      </c>
      <c r="D101" s="21" t="s">
        <v>52</v>
      </c>
      <c r="E101" s="22" t="s">
        <v>408</v>
      </c>
      <c r="F101" s="45" t="s">
        <v>175</v>
      </c>
      <c r="G101" s="60" t="s">
        <v>176</v>
      </c>
      <c r="H101" s="153" t="s">
        <v>409</v>
      </c>
      <c r="I101" s="88" t="s">
        <v>1374</v>
      </c>
      <c r="J101" s="155" t="s">
        <v>410</v>
      </c>
      <c r="K101" s="143" t="s">
        <v>411</v>
      </c>
      <c r="L101" s="143" t="s">
        <v>412</v>
      </c>
      <c r="M101" s="143" t="s">
        <v>195</v>
      </c>
      <c r="N101" s="145" t="s">
        <v>413</v>
      </c>
      <c r="O101" s="126" t="e">
        <f ca="1">IF(LEFT(U101,6)="FORMAT","FMT",IF(AND(E101="Designated Entity LEI",ISBLANK(F101)=FALSE,ISNUMBER(SEARCH(F101,F$8))=FALSE,ISNUMBER(SEARCH(F101,F$11))=FALSE),"DE",IF(AND(C101="STSS1",OR(AND(E101="Instrument ISIN",ISBLANK(F101)=TRUE,ISBLANK(F102)=TRUE,ISBLANK(F103)=TRUE),AND(E101="Instrument code",ISBLANK(F101)=TRUE,ISBLANK(F100)=TRUE,ISBLANK(F$5)=TRUE),AND(E101="Instrument code type",ISBLANK(F101)=TRUE,ISBLANK(F102)=TRUE,ISBLANK(F100)=TRUE),AND(E101="Instrument code",ISBLANK(F101)=TRUE,ISBLANK(F100)=FALSE),AND(E101="Instrument code type",ISBLANK(F101)=FALSE,ISBLANK(F102)=TRUE))),"S1",IF(AND(C101="STSS8",OR(AND(OR(E101="Sponsor country",E101="Originator country",E101="SSPE country",E101="Original Lender country"),ISBLANK(F102)=FALSE,ISBLANK(F101)=FALSE),AND(RIGHT(E101,23)="(if multiple countries)",ISBLANK(F100)=FALSE,ISBLANK(F101)=FALSE),AND(OR(E101="Sponsor country",E101="Originator country",E101="Original Lender country"),ISBLANK(F102)=TRUE,ISBLANK(F101)=TRUE,ISBLANK(F100)=FALSE))),"S8",IF(AND(C101="STSS5",OR(AND(E101="Exemption on Prospectus",ISBLANK(F101)=TRUE,ISBLANK(F100)=TRUE,ISBLANK(F$23)=TRUE,F$3="Public"),AND(E101="Prospectus Country",ISBLANK(F101)=TRUE,ISBLANK(F102)=TRUE,ISBLANK(F103)=TRUE,F$3="Public"),AND(E101="Prospectus identifier ",ISBLANK(F101)=TRUE,ISBLANK(F102)=TRUE,ISBLANK(F100)=TRUE,F$3="Public"),AND(E101="Exemption on Prospectus",ISBLANK(F101)=FALSE,ISBLANK(F100)=FALSE,ISBLANK(F$23)=FALSE),AND(E101="Prospectus Country",ISBLANK(F101)=FALSE,ISBLANK(F102)=FALSE,ISBLANK(F103)=FALSE),AND(E101="Prospectus identifier ",ISBLANK(F101)=FALSE,ISBLANK(F100)=FALSE,ISBLANK(F100)=FALSE),AND(E101="Prospectus Country",ISBLANK(F101)=FALSE,ISBLANK(F102)=TRUE),AND(E101="Prospectus identifier",ISBLANK(F101)=FALSE,ISBLANK(F100)=TRUE),AND(E101="Prospectus Country",ISBLANK(F101)=TRUE,ISBLANK(F102)=FALSE),AND(E101="Prospectus identifier",ISBLANK(F101)=TRUE,ISBLANK(F100)=FALSE),AND(E101="Prospectus identifier",ISBLANK(F101)=FALSE,ISBLANK(F102)=FALSE,F$3="Public"),AND(E101="Prospectus Country",ISBLANK(F101)=FALSE,ISBLANK(F103)=FALSE,F$3="Public"))),"S5",IF(AND(C101="STSS6",E101="Securitisation Repository name",ISBLANK(F101)=TRUE,F$3="Public"),"S6",IF(AND(C101="STSS12",OR(AND(S101&lt;&gt;"",S101&gt;TODAY()+1))),"S12",IF(AND(C101="STSS13",OR(AND(F$32="N",E$32="Authorised Third party flag",E101&lt;&gt;"Authorised Third party flag",ISBLANK(F101)=FALSE),AND(F$32="Y",E$32="Authorised Third party flag",E101&lt;&gt;"Authorised Third party flag",ISBLANK(F101)=TRUE))),"S13",IF(AND(C101="STSS14",OR(AND(E$32="Authorised Third party flag",E101&lt;&gt;"Authorised Third party flag",F$32="N",ISBLANK(F101)=FALSE),AND(E$32="Authorised Third party flag",E101&lt;&gt;"Authorised Third party flag",F$32="Y",ISBLANK(F101)=TRUE),AND(E$32="Authorised Third party flag",E101&lt;&gt;"Authorised Third party flag",F$32="N",ISBLANK(F101)=FALSE),AND(E$32="Authorised Third party flag",E101&lt;&gt;"Authorised Third party flag",F$32="Y",ISBLANK(F101)=TRUE))),"S14",IF(AND(C101="STSS15",OR(AND(E$32="Authorised Third party flag",F$32="N",E101&lt;&gt;"Authorised Third party flag",ISBLANK(F101)=FALSE),AND(E101&lt;&gt;"Authorised Third party flag",E$32="Authorised Third party flag",F$32="Y",ISBLANK(F101)=TRUE),AND(RIGHT(E101,11)="t Authority",E$32="Authorised Third party flag",F$32="N",ISBLANK(F101)=FALSE))),"S15",IF(AND(C101="STSS4",OR(AND(E101="Multiple STS notifications reason",ISBLANK(F101)=TRUE,F100="Y"),AND(E101="Multiple STS notifications comment",ISBLANK(F101)=TRUE,F$20="Y"),AND(E101="Multiple STS notifications reason",ISBLANK(F101)=FALSE,F100="N"),AND(E101="Multiple STS notifications comment",ISBLANK(F101)=FALSE,F$20="N"))),"Trust",IF(OR(AND(RIGHT(G101,7)="ed/N/A}",F101&lt;&gt;"Confirmed",F101&lt;&gt;"Unconfirmed",F101&lt;&gt;"N/A"),AND(G101="{Confirmed/Unconfirmed}",F101&lt;&gt;"Confirmed",F101&lt;&gt;"Unconfirmed")),"lst",IF(AND(RIGHT(G100,7)="ed/N/A}",C101&lt;&gt;"STSS61",C101&lt;&gt;"STSS23",F100&lt;&gt;"N/A",ISBLANK(F101)=TRUE,D101="C"),"CND",IF(AND(F101="Unconfirmed",C101&lt;&gt;"STSS32"),"UCF",IF(AND(C101="STSS21",E101="Subject to severe clawback",F101="Y"),"S21",IF(AND(C101="STSS23",OR(AND(E100="The seller is not the original lender flag",F101="N/A",F100="Y"),AND(E100="The seller is not the original lender flag",F101&lt;&gt;"N/A",F100="N"),AND(E$48="The seller is not the original lender flag",ISBLANK(F101)=TRUE,F$48="Y"))),"S23",IF(AND(C101="STSS32",OR(AND(E101="Payment exemption",F$77="Unconfirmed",OR(F101="N/A",F101="No exemption",ISBLANK(F101)=TRUE)),AND(E101="Payment exemption",ISBLANK(F101)=FALSE,F$77="Confirmed"))),"S32",IF(AND(C101="STSS18",OR(AND(E101="Credit granting criteria compliance confirmation",F101&lt;&gt;"N/A",F100="N"),AND(E101="Credit granting criteria compliance confirmation",OR(ISBLANK(F101)=TRUE,F101="N/A"),F100="Y"))),"S18",IF(AND(C101="STSS19",OR(AND(F101&lt;&gt;"N/A",F$37="N",E101="Credit granting criteria supervision confirmation"),AND(OR(ISBLANK(F101)=TRUE,F101="N/A"),F$37="Y",E101="Credit granting criteria supervision confirmation"))),"S19",IF(AND(C101="STSS29",OR(AND(E101="Residential Loan requirement confirmation",F101&lt;&gt;"N/A",F$29&lt;&gt;"residential mortgages"),AND(E101="Residential Loan requirement confirmation",F101="N/A",F$29="residential mortgages"))),"S29",IF(AND(C101="STSS34",OR(AND(D101="C",E101="Other options used comment",F100="Y",ISBLANK(F101)=TRUE),AND(E101="Other options used comment",F100="N",D101="C",ISBLANK(F101)=FALSE),AND(E101="No compliance with risk retention requirements",F101="Y"),AND(E101="Vertical slice",F101="N",F102="N",F103="N",F104="N",F105="N",#REF!="N",F107="N"),AND(E101="Seller's share",F101="N",F102="N",F103="N",F104="N",F105="N",#REF!="N",F$87="N"),AND(E101="Randomly-selected exposures kept on balance sheet",F101="N",F102="N",F103="N",F104="N",F105="N",F$87="N",F$88="N"),AND(E101="First loss tranche",F101="N",F102="N",F103="N",F104="N",F$87="N",F$88="N",F$89="N"),AND(E101="First loss exposure in each asset indicator",F101="N",F102="N",F103="N",F$87="N",F$88="N",F$89="N",F$90="N"),AND(E101="No compliance with risk retention requirements",F101="N",F102="N",F$87="N",F$88="N",F$89="N",F$90="N",F$91="N"),AND(E101="Other option indicator",F101="N",F$87="N",F$88="N",F$89="N",F$90="N",F$91="N",F$92="N"),AND(E101="Retaining entity LEI",ISBLANK(F101)=TRUE,ISBLANK(F102)=TRUE),AND(E101="Retaining entity name",ISBLANK(F101)=TRUE,ISBLANK(F100)=TRUE))),"S34",IF(AND(C101="STSS37",OR(AND(F101="N/A",E101="Common standards underwriting derivatives confirmation",F$97&lt;&gt;"No derivatives"),AND(F101&lt;&gt;"N/A",E101="Common standards underwriting derivatives confirmation",F$97="No derivatives"))),"S37",IF(AND(C101="STSS44",F101="N/A",E101="Credit quality deterioration trigger confirmation",F$113="Confirmed"),"S44",IF(OR(AND(C101="STSS46",F101&lt;&gt;"N/A",E101="Credit quality deterioration trigger confirmation",F$119="N/A"),AND(C101="STSS46",F101="N/A",E101="Credit quality deterioration trigger confirmation",F$119&lt;&gt;"N/A")),"S46",IF(OR(AND(C101="STSS47",F101&lt;&gt;"N/A",E101="Insolvency-related event confirmation",F$119="N/A"),AND(C101="STS47",F101="N/A",E101="Insolvency-related event confirmation",F$119&lt;&gt;"N/A")),"S47",IF(OR(AND(C101="STSS48",F101&lt;&gt;"N/A",E101="Pre-determined threshold value confirmation",F$119="N/A"),AND(C101="STSS48",F101="N/A",E101="Pre-determined threshold value confirmation",F$119&lt;&gt;"N/A")),"S48",IF(OR(AND(C101="STSS49",F101&lt;&gt;"N/A",E101="New underlying exposures failure generation confirmation",F$119="N/A"),AND(C101="STSS49",F101="N/A",E101="New underlying exposures failure generation confirmation",F$119&lt;&gt;"N/A")),"S49",IF(AND(C101="STSS61",OR(AND(OR(F$29="residential mortgages",F$29="auto loans/leases"),F101="Not available",E101="Environmental performance availability"),AND(OR(F$29="residential mortgages",F$29="auto loans/leases"),F101="N/A",E101="Environmental performance availability"),AND(F$29&lt;&gt;"residential mortgages",F$29&lt;&gt;"auto loans/leases",F101&lt;&gt;"N/A",E101="Environmental performance availability"),AND(E101="Environmental performance explanation",F100="Available",ISBLANK(F101)=TRUE))),"S61",1))))))))))))))))))))))))))))</f>
        <v>#REF!</v>
      </c>
      <c r="P101" s="126">
        <v>12</v>
      </c>
      <c r="Q101" s="127" t="str">
        <f ca="1">IF(AND(E101="Last notification date",MONTH(TODAY())&gt;9,DAY(TODAY())&gt;9),YEAR(TODAY())&amp;"-"&amp;MONTH(TODAY())&amp;"-"&amp;DAY(TODAY()),IF(AND(E101="Last notification date",MONTH(TODAY())&lt;9,DAY(TODAY())&lt;10),YEAR(TODAY())&amp;"-0"&amp;MONTH(TODAY())&amp;"-0"&amp;DAY(TODAY()),IF(AND(E101="Last notification date",MONTH(TODAY())&gt;9,DAY(TODAY())&lt;10),YEAR(TODAY())&amp;"-"&amp;MONTH(TODAY())&amp;"-0"&amp;DAY(TODAY()),IF(AND(E101="Last notification date",MONTH(TODAY())&lt;10,DAY(TODAY())&gt;9),YEAR(TODAY())&amp;"-0"&amp;MONTH(TODAY())&amp;"-"&amp;DAY(TODAY()),IF(LEFT(G101,4)="{SEC","SEC ID",IF(LEFT(G101,4)="{DAT","DATE",IF(LEFT(G101,4)="{TEX",Val!B$21,IF(LEFT(G101,4)="{ALP",Val!B$20,IF(LEFT(G101,4)="{COU",Val!B$20,IF(OR(LEFT(G101,4)="{ISI",LEFT(G101,4)="{LEI"),Val!B$17,IF(OR(LEFT(G101,4)="{CA_",LEFT(G101,4)="{Mas",LEFT(G101,4)="{Y/N",LEFT(G101,4)="{No ",LEFT(G101,4)="{N/A",LEFT(G101,4)="{Con",LEFT(G101,4)="{LIS"),"LIST","")))))))))))</f>
        <v>LIST</v>
      </c>
      <c r="R101" s="126">
        <f t="shared" si="6"/>
        <v>9</v>
      </c>
      <c r="S101" s="128"/>
      <c r="T101" s="126" t="str">
        <f t="shared" si="7"/>
        <v>UNK</v>
      </c>
      <c r="U101" s="126" t="str" cm="1">
        <f t="array" aca="1" ref="U101" ca="1">IF(AND(E101="Payment exemption explanation",ISBLANK(F101)=FALSE,F$77="Confirmed"),"FORMAT",IF(AND(E101="Historical Default and Loss Performance Data location",F$3="Public",ISBLANK(F101)=TRUE),"FORMAT",IF(AND(E100="Subject to severe clawback",F100="Y",ISBLANK(F101)=TRUE),"FORMAT",IF(AND(E100="Subject to severe clawback",F100="N",ISBLANK(F101)=FALSE),"FORMAT",IF(AND(OR(E101="Credit granting criteria supervision comment",E101="Credit granting criteria compliance comment"),ISBLANK(F101)=FALSE,OR(AND(F$34="N",E496="Originator (or original lender) is not a Credit institution"),AND(F$37="N",E$37="Originator (or original lender) is not a Credit institution"))),"FORMAT_S17",IF(AND(C101="STSS60",E101="Location of Liability cash flow model",ISBLANK(F101)=TRUE,F$3="Public"),"FORMAT_S60",IF(AND(C101="STSS58",E101="Historical Default and Loss Performance Data location",ISBLANK(F101)=TRUE,F$3="Public"),"FORMAT_S37",IF(AND(E101="Sponsor LEI",ISBLANK(F101)=TRUE,ISBLANK(F$8)=TRUE),"FORMAT_LEI",IF(AND(E101="Originator LEI",ISBLANK(F101)=TRUE,ISBLANK(F$11)=TRUE),"FORMAT_LEI",IF(OR(T101="EMPTY",P101+1&lt;LEN(F101),AND(G100="{Confirmed/Unconfirmed/N/A}",S101="N/A",F100="N/A",F101&lt;&gt;"")),"FORMAT",IF(OR(AND(E101="Non-ABCP securitisation unique identifier",MID(F101,21,1)&lt;&gt;"N"),AND(E101="ABCP transaction unique identifier",MID(F101,21,1)&lt;&gt;"T"),AND(E101="ABCP programme unique identifier",MID(F101,21,1)&lt;&gt;"P")),"FORMAT_SEC_ID",IF(AND(E101="Underlying exposures classification",F101&lt;&gt;"residential mortgages",F101&lt;&gt;"commercial mortgages",F101&lt;&gt;"credit facilities provided to individuals for personal, family or household consumption purposes",F101&lt;&gt;"credit facilities, including loans and leases, provided to any type of enterprise or corporation",F101&lt;&gt;"auto loans/leases",F101&lt;&gt;"credit-card receivables",F101&lt;&gt;"trade receivables",F101&lt;&gt;"others"),"FORMAT_LIST",IF(AND(E101="Instrument code",LEN(F101)-LEN(SUBSTITUTE(F101,";",""))&lt;&gt;LEN(F100)-LEN(SUBSTITUTE(F100,";",""))),"FORMAT_;",IF(AND(E101="Sponsor country (if multiple countries)",LEN(F101)-LEN(SUBSTITUTE(F101,";",""))&lt;&gt;LEN(F$11)-LEN(SUBSTITUTE(F$11,";",""))),"FORMAT_;",IF(AND(E101="Sponsor country (if multiple countries)",ISBLANK(F101)=FALSE,LEN(F101)-LEN(SUBSTITUTE(F101,";",""))=0),"FORMAT_;",IF(AND(E101="Sponsor country (if multiple countries)",ISBLANK(F101)=TRUE,LEN(F$11)-LEN(SUBSTITUTE(F$11,";",""))&lt;&gt;0),"FORMAT_;",IF(AND(E101="Originator country  (if multiple countries)",LEN(F101)-LEN(SUBSTITUTE(F101,";",""))&lt;&gt;0,ISBLANK(F101)=FALSE,LEN(F101)-LEN(SUBSTITUTE(F101,";",""))&lt;&gt;LEN(F$8)-LEN(SUBSTITUTE(F$8,";",""))),"FORMAT_;",IF(AND(E101="Originator country  (if multiple countries)",ISBLANK(F101)=FALSE,LEN(F101)-LEN(SUBSTITUTE(F101,";",""))=0),"FORMAT_;",IF(AND(E101="Originator country  (if multiple countries)",ISBLANK(F101)=TRUE,LEN(F$8)-LEN(SUBSTITUTE(F$8,";",""))&lt;&gt;0),"FORMAT_;",IF(AND(E101="Original lender country (if multiple countries)",ISBLANK(F101)=FALSE,LEN(F101)-LEN(SUBSTITUTE(F101,";",""))&lt;&gt;0,LEN(F101)-LEN(SUBSTITUTE(F101,";",""))&lt;&gt;LEN(F$14)-LEN(SUBSTITUTE(F$14,";",""))),"FORMAT_;",IF(AND(E101="Original lender country (if multiple countries)",ISBLANK(F101)=TRUE,LEN(F$14)-LEN(SUBSTITUTE(F$14,";",""))&lt;&gt;0),"FORMAT_;",IF(AND(E101="Original lender country (if multiple countries)",ISBLANK(F101)=FALSE,LEN(F101)-LEN(SUBSTITUTE(F101,";",""))=0),"FORMAT_;",IF(OR(AND(E101="Designated Entity LEI",LEN(F101)&lt;&gt;20),AND(G101="{LEI}",LEN(F101)&lt;&gt;0,LEN(F101)&lt;20),AND(G101="{ISIN}",LEN(F101)&lt;&gt;0,LEN(F101)&lt;12),AND(LEN(F101)&lt;&gt;20,E101="Retaining entity LEI",ISBLANK(F101)=FALSE),AND(E101="Instrument ISIN",ISBLANK(F101)=FALSE,LEN(F101)&gt;0,LEN(F101)&lt;11),AND(D101="M",LEFT(G101,4)="{DAT",LEN(F101)&lt;&gt;10)),"FORMAT_LEN",IF(OR(AND(F101&lt;&gt;"",LEFT(G101,4)&lt;&gt;"{TEX",ISNUMBER(SUMPRODUCT(FIND(MID(F101,ROW(INDIRECT("1:"&amp;LEN(F101))),1),W101)))=FALSE),AND(F101&lt;&gt;"",LEFT(G101,4)&lt;&gt;"{TEX",ISERROR(SUMPRODUCT(SEARCH(MID(F101,ROW(INDIRECT("1:"&amp;LEN(TRIM(F101)))),1)," "&amp;W101&amp;CHAR(10)&amp;"""")))=TRUE)),"FORMAT_CHAR",IF(LEFT(G101,4)="{TEX","TEXT","UNK")))))))))))))))))))))))))</f>
        <v>UNK</v>
      </c>
      <c r="V101" s="126" t="b" cm="1">
        <f t="array" aca="1" ref="V101" ca="1">IF(OR(LEN(F101)&gt;P101+1),FALSE,IF(LEFT(G101,5)="{TEXT",TRUE,IF(AND(ISBLANK(F101)=FALSE,G101="{DATE_TEXT-YYYY-MM-DD}",LEN(F101)&lt;&gt;10),FALSE,IF(AND(ISBLANK(F101)=FALSE,ISNUMBER(SUMPRODUCT(SEARCH(MID(F101,ROW(INDIRECT("1:"&amp;LEN(TRIM(F101)))),1)," "&amp;W101&amp;CHAR(10)&amp;"""")))=FALSE),FALSE,TRUE))))</f>
        <v>1</v>
      </c>
      <c r="W101" s="127" t="str">
        <f>IF(G101="{Applicable/N/A}","N/Aplicable",IF(E101="Designated Entity LEI","ABCDEFGHIJKLMNOPQRSTUVWXYZ0123456789",IF(OR(G101="{ISIN}",G101="{LEI}"),";ABCDEFGHIJKLMNOPQRSTUVWXYZ0123456789",IF(G101="{Master Trust/Other}","Master TuOhe",IF(E101="Securitisation type","Privateublc",IF(LEFT(G101,4)="{CA_",Val!B$21,IF(G101="{COUNTRY_EU_LIST}"," ;abcdefghijklmnopqrstuvwxyzABCDEFGHIJKLMNOPQRSTUVWXYZ0123456789",IF(OR(G101="{NOTIFICATION ID}",G101="{SECURITISATION ID}"),Val!B$15,IF(G101="{COUNTRY_EU}"," ;abcdefghijklmnopqrstuvwxyzABCDEFGHIJKLMNOPQRSTUVWXYZ",IF(G101="{Confirmed/Unconfirmed}","ConfirmedUnc",IF(G101="{Confirmed/Unconfirmed/N/A}","Confirmed/UncNA",IF(LEFT(G101,4)="{DAT","0123456789-",IF(LEFT(G101,4)="{Y/N","YN",IF(OR(LEFT(G101,4)="{N/A",LEFT(G101,4)="{LIS",LEFT(G101,4)="{No ",LEFT(G101,4)="{SEC",LEFT(G101,4)="{Mas"),Val!B$20,IF(LEFT(G101,4)="{TEX",Val!B$21,IF(LEFT(G101,4)="{ALP",Val!B$20,IF(LEFT(G101,4)="{COU",Val!B$20)))))))))))))))))</f>
        <v>Confirmed/UncNA</v>
      </c>
      <c r="X101" s="132"/>
      <c r="Y101" s="132"/>
      <c r="Z101" s="132"/>
      <c r="AA101" s="132"/>
      <c r="AB101" s="134"/>
      <c r="AC101" s="134"/>
      <c r="AD101" s="132"/>
      <c r="AE101" s="132"/>
      <c r="AF101" s="132"/>
      <c r="AG101" s="129" t="s">
        <v>970</v>
      </c>
      <c r="AH101" s="132"/>
      <c r="AI101" s="117"/>
      <c r="AJ101" s="132"/>
      <c r="AK101" s="75"/>
    </row>
    <row r="102" spans="1:37" s="2" customFormat="1" ht="86.4" x14ac:dyDescent="0.3">
      <c r="A102" s="15" t="s">
        <v>1250</v>
      </c>
      <c r="B102" s="16" t="s">
        <v>442</v>
      </c>
      <c r="C102" s="20" t="s">
        <v>407</v>
      </c>
      <c r="D102" s="21" t="s">
        <v>52</v>
      </c>
      <c r="E102" s="22" t="s">
        <v>415</v>
      </c>
      <c r="F102" s="45" t="s">
        <v>1494</v>
      </c>
      <c r="G102" s="60" t="s">
        <v>199</v>
      </c>
      <c r="H102" s="154"/>
      <c r="I102" s="88" t="s">
        <v>1328</v>
      </c>
      <c r="J102" s="159" t="s">
        <v>410</v>
      </c>
      <c r="K102" s="144" t="s">
        <v>411</v>
      </c>
      <c r="L102" s="144" t="s">
        <v>412</v>
      </c>
      <c r="M102" s="144" t="s">
        <v>195</v>
      </c>
      <c r="N102" s="146" t="s">
        <v>413</v>
      </c>
      <c r="O102" s="126" t="e">
        <f ca="1">IF(LEFT(U102,6)="FORMAT","FMT",IF(AND(E102="Designated Entity LEI",ISBLANK(F102)=FALSE,ISNUMBER(SEARCH(F102,F$8))=FALSE,ISNUMBER(SEARCH(F102,F$11))=FALSE),"DE",IF(AND(C102="STSS1",OR(AND(E102="Instrument ISIN",ISBLANK(F102)=TRUE,ISBLANK(F103)=TRUE,ISBLANK(F104)=TRUE),AND(E102="Instrument code",ISBLANK(F102)=TRUE,ISBLANK(F101)=TRUE,ISBLANK(F$5)=TRUE),AND(E102="Instrument code type",ISBLANK(F102)=TRUE,ISBLANK(F103)=TRUE,ISBLANK(F101)=TRUE),AND(E102="Instrument code",ISBLANK(F102)=TRUE,ISBLANK(F101)=FALSE),AND(E102="Instrument code type",ISBLANK(F102)=FALSE,ISBLANK(F103)=TRUE))),"S1",IF(AND(C102="STSS8",OR(AND(OR(E102="Sponsor country",E102="Originator country",E102="SSPE country",E102="Original Lender country"),ISBLANK(F103)=FALSE,ISBLANK(F102)=FALSE),AND(RIGHT(E102,23)="(if multiple countries)",ISBLANK(F101)=FALSE,ISBLANK(F102)=FALSE),AND(OR(E102="Sponsor country",E102="Originator country",E102="Original Lender country"),ISBLANK(F103)=TRUE,ISBLANK(F102)=TRUE,ISBLANK(F101)=FALSE))),"S8",IF(AND(C102="STSS5",OR(AND(E102="Exemption on Prospectus",ISBLANK(F102)=TRUE,ISBLANK(F101)=TRUE,ISBLANK(F$23)=TRUE,F$3="Public"),AND(E102="Prospectus Country",ISBLANK(F102)=TRUE,ISBLANK(F103)=TRUE,ISBLANK(F104)=TRUE,F$3="Public"),AND(E102="Prospectus identifier ",ISBLANK(F102)=TRUE,ISBLANK(F103)=TRUE,ISBLANK(F101)=TRUE,F$3="Public"),AND(E102="Exemption on Prospectus",ISBLANK(F102)=FALSE,ISBLANK(F101)=FALSE,ISBLANK(F$23)=FALSE),AND(E102="Prospectus Country",ISBLANK(F102)=FALSE,ISBLANK(F103)=FALSE,ISBLANK(F104)=FALSE),AND(E102="Prospectus identifier ",ISBLANK(F102)=FALSE,ISBLANK(F101)=FALSE,ISBLANK(F101)=FALSE),AND(E102="Prospectus Country",ISBLANK(F102)=FALSE,ISBLANK(F103)=TRUE),AND(E102="Prospectus identifier",ISBLANK(F102)=FALSE,ISBLANK(F101)=TRUE),AND(E102="Prospectus Country",ISBLANK(F102)=TRUE,ISBLANK(F103)=FALSE),AND(E102="Prospectus identifier",ISBLANK(F102)=TRUE,ISBLANK(F101)=FALSE),AND(E102="Prospectus identifier",ISBLANK(F102)=FALSE,ISBLANK(F103)=FALSE,F$3="Public"),AND(E102="Prospectus Country",ISBLANK(F102)=FALSE,ISBLANK(F104)=FALSE,F$3="Public"))),"S5",IF(AND(C102="STSS6",E102="Securitisation Repository name",ISBLANK(F102)=TRUE,F$3="Public"),"S6",IF(AND(C102="STSS12",OR(AND(S102&lt;&gt;"",S102&gt;TODAY()+1))),"S12",IF(AND(C102="STSS13",OR(AND(F$32="N",E$32="Authorised Third party flag",E102&lt;&gt;"Authorised Third party flag",ISBLANK(F102)=FALSE),AND(F$32="Y",E$32="Authorised Third party flag",E102&lt;&gt;"Authorised Third party flag",ISBLANK(F102)=TRUE))),"S13",IF(AND(C102="STSS14",OR(AND(E$32="Authorised Third party flag",E102&lt;&gt;"Authorised Third party flag",F$32="N",ISBLANK(F102)=FALSE),AND(E$32="Authorised Third party flag",E102&lt;&gt;"Authorised Third party flag",F$32="Y",ISBLANK(F102)=TRUE),AND(E$32="Authorised Third party flag",E102&lt;&gt;"Authorised Third party flag",F$32="N",ISBLANK(F102)=FALSE),AND(E$32="Authorised Third party flag",E102&lt;&gt;"Authorised Third party flag",F$32="Y",ISBLANK(F102)=TRUE))),"S14",IF(AND(C102="STSS15",OR(AND(E$32="Authorised Third party flag",F$32="N",E102&lt;&gt;"Authorised Third party flag",ISBLANK(F102)=FALSE),AND(E102&lt;&gt;"Authorised Third party flag",E$32="Authorised Third party flag",F$32="Y",ISBLANK(F102)=TRUE),AND(RIGHT(E102,11)="t Authority",E$32="Authorised Third party flag",F$32="N",ISBLANK(F102)=FALSE))),"S15",IF(AND(C102="STSS4",OR(AND(E102="Multiple STS notifications reason",ISBLANK(F102)=TRUE,F101="Y"),AND(E102="Multiple STS notifications comment",ISBLANK(F102)=TRUE,F$20="Y"),AND(E102="Multiple STS notifications reason",ISBLANK(F102)=FALSE,F101="N"),AND(E102="Multiple STS notifications comment",ISBLANK(F102)=FALSE,F$20="N"))),"Trust",IF(OR(AND(RIGHT(G102,7)="ed/N/A}",F102&lt;&gt;"Confirmed",F102&lt;&gt;"Unconfirmed",F102&lt;&gt;"N/A"),AND(G102="{Confirmed/Unconfirmed}",F102&lt;&gt;"Confirmed",F102&lt;&gt;"Unconfirmed")),"lst",IF(AND(RIGHT(G101,7)="ed/N/A}",C102&lt;&gt;"STSS61",C102&lt;&gt;"STSS23",F101&lt;&gt;"N/A",ISBLANK(F102)=TRUE,D102="C"),"CND",IF(AND(F102="Unconfirmed",C102&lt;&gt;"STSS32"),"UCF",IF(AND(C102="STSS21",E102="Subject to severe clawback",F102="Y"),"S21",IF(AND(C102="STSS23",OR(AND(E101="The seller is not the original lender flag",F102="N/A",F101="Y"),AND(E101="The seller is not the original lender flag",F102&lt;&gt;"N/A",F101="N"),AND(E$48="The seller is not the original lender flag",ISBLANK(F102)=TRUE,F$48="Y"))),"S23",IF(AND(C102="STSS32",OR(AND(E102="Payment exemption",F$77="Unconfirmed",OR(F102="N/A",F102="No exemption",ISBLANK(F102)=TRUE)),AND(E102="Payment exemption",ISBLANK(F102)=FALSE,F$77="Confirmed"))),"S32",IF(AND(C102="STSS18",OR(AND(E102="Credit granting criteria compliance confirmation",F102&lt;&gt;"N/A",F101="N"),AND(E102="Credit granting criteria compliance confirmation",OR(ISBLANK(F102)=TRUE,F102="N/A"),F101="Y"))),"S18",IF(AND(C102="STSS19",OR(AND(F102&lt;&gt;"N/A",F$37="N",E102="Credit granting criteria supervision confirmation"),AND(OR(ISBLANK(F102)=TRUE,F102="N/A"),F$37="Y",E102="Credit granting criteria supervision confirmation"))),"S19",IF(AND(C102="STSS29",OR(AND(E102="Residential Loan requirement confirmation",F102&lt;&gt;"N/A",F$29&lt;&gt;"residential mortgages"),AND(E102="Residential Loan requirement confirmation",F102="N/A",F$29="residential mortgages"))),"S29",IF(AND(C102="STSS34",OR(AND(D102="C",E102="Other options used comment",F101="Y",ISBLANK(F102)=TRUE),AND(E102="Other options used comment",F101="N",D102="C",ISBLANK(F102)=FALSE),AND(E102="No compliance with risk retention requirements",F102="Y"),AND(E102="Vertical slice",F102="N",F103="N",F104="N",F105="N",#REF!="N",F107="N",F108="N"),AND(E102="Seller's share",F102="N",F103="N",F104="N",F105="N",#REF!="N",F107="N",F$87="N"),AND(E102="Randomly-selected exposures kept on balance sheet",F102="N",F103="N",F104="N",F105="N",#REF!="N",F$87="N",F$88="N"),AND(E102="First loss tranche",F102="N",F103="N",F104="N",F105="N",F$87="N",F$88="N",F$89="N"),AND(E102="First loss exposure in each asset indicator",F102="N",F103="N",F104="N",F$87="N",F$88="N",F$89="N",F$90="N"),AND(E102="No compliance with risk retention requirements",F102="N",F103="N",F$87="N",F$88="N",F$89="N",F$90="N",F$91="N"),AND(E102="Other option indicator",F102="N",F$87="N",F$88="N",F$89="N",F$90="N",F$91="N",F$92="N"),AND(E102="Retaining entity LEI",ISBLANK(F102)=TRUE,ISBLANK(F103)=TRUE),AND(E102="Retaining entity name",ISBLANK(F102)=TRUE,ISBLANK(F101)=TRUE))),"S34",IF(AND(C102="STSS37",OR(AND(F102="N/A",E102="Common standards underwriting derivatives confirmation",F$97&lt;&gt;"No derivatives"),AND(F102&lt;&gt;"N/A",E102="Common standards underwriting derivatives confirmation",F$97="No derivatives"))),"S37",IF(AND(C102="STSS44",F102="N/A",E102="Credit quality deterioration trigger confirmation",F$113="Confirmed"),"S44",IF(OR(AND(C102="STSS46",F102&lt;&gt;"N/A",E102="Credit quality deterioration trigger confirmation",F$119="N/A"),AND(C102="STSS46",F102="N/A",E102="Credit quality deterioration trigger confirmation",F$119&lt;&gt;"N/A")),"S46",IF(OR(AND(C102="STSS47",F102&lt;&gt;"N/A",E102="Insolvency-related event confirmation",F$119="N/A"),AND(C102="STS47",F102="N/A",E102="Insolvency-related event confirmation",F$119&lt;&gt;"N/A")),"S47",IF(OR(AND(C102="STSS48",F102&lt;&gt;"N/A",E102="Pre-determined threshold value confirmation",F$119="N/A"),AND(C102="STSS48",F102="N/A",E102="Pre-determined threshold value confirmation",F$119&lt;&gt;"N/A")),"S48",IF(OR(AND(C102="STSS49",F102&lt;&gt;"N/A",E102="New underlying exposures failure generation confirmation",F$119="N/A"),AND(C102="STSS49",F102="N/A",E102="New underlying exposures failure generation confirmation",F$119&lt;&gt;"N/A")),"S49",IF(AND(C102="STSS61",OR(AND(OR(F$29="residential mortgages",F$29="auto loans/leases"),F102="Not available",E102="Environmental performance availability"),AND(OR(F$29="residential mortgages",F$29="auto loans/leases"),F102="N/A",E102="Environmental performance availability"),AND(F$29&lt;&gt;"residential mortgages",F$29&lt;&gt;"auto loans/leases",F102&lt;&gt;"N/A",E102="Environmental performance availability"),AND(E102="Environmental performance explanation",F101="Available",ISBLANK(F102)=TRUE))),"S61",1))))))))))))))))))))))))))))</f>
        <v>#REF!</v>
      </c>
      <c r="P102" s="126">
        <v>10000</v>
      </c>
      <c r="Q102" s="127" t="str">
        <f ca="1">IF(AND(E102="Last notification date",MONTH(TODAY())&gt;9,DAY(TODAY())&gt;9),YEAR(TODAY())&amp;"-"&amp;MONTH(TODAY())&amp;"-"&amp;DAY(TODAY()),IF(AND(E102="Last notification date",MONTH(TODAY())&lt;9,DAY(TODAY())&lt;10),YEAR(TODAY())&amp;"-0"&amp;MONTH(TODAY())&amp;"-0"&amp;DAY(TODAY()),IF(AND(E102="Last notification date",MONTH(TODAY())&gt;9,DAY(TODAY())&lt;10),YEAR(TODAY())&amp;"-"&amp;MONTH(TODAY())&amp;"-0"&amp;DAY(TODAY()),IF(AND(E102="Last notification date",MONTH(TODAY())&lt;10,DAY(TODAY())&gt;9),YEAR(TODAY())&amp;"-0"&amp;MONTH(TODAY())&amp;"-"&amp;DAY(TODAY()),IF(LEFT(G102,4)="{SEC","SEC ID",IF(LEFT(G102,4)="{DAT","DATE",IF(LEFT(G102,4)="{TEX",Val!B$21,IF(LEFT(G102,4)="{ALP",Val!B$20,IF(LEFT(G102,4)="{COU",Val!B$20,IF(OR(LEFT(G102,4)="{ISI",LEFT(G102,4)="{LEI"),Val!B$17,IF(OR(LEFT(G102,4)="{CA_",LEFT(G102,4)="{Mas",LEFT(G102,4)="{Y/N",LEFT(G102,4)="{No ",LEFT(G102,4)="{N/A",LEFT(G102,4)="{Con",LEFT(G102,4)="{LIS"),"LIST","")))))))))))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2" s="126">
        <f t="shared" si="6"/>
        <v>213</v>
      </c>
      <c r="S102" s="128"/>
      <c r="T102" s="126" t="str">
        <f t="shared" si="7"/>
        <v>UNK</v>
      </c>
      <c r="U102" s="126" t="str" cm="1">
        <f t="array" aca="1" ref="U102" ca="1">IF(AND(E102="Payment exemption explanation",ISBLANK(F102)=FALSE,F$77="Confirmed"),"FORMAT",IF(AND(E102="Historical Default and Loss Performance Data location",F$3="Public",ISBLANK(F102)=TRUE),"FORMAT",IF(AND(E101="Subject to severe clawback",F101="Y",ISBLANK(F102)=TRUE),"FORMAT",IF(AND(E101="Subject to severe clawback",F101="N",ISBLANK(F102)=FALSE),"FORMAT",IF(AND(OR(E102="Credit granting criteria supervision comment",E102="Credit granting criteria compliance comment"),ISBLANK(F102)=FALSE,OR(AND(F$34="N",E497="Originator (or original lender) is not a Credit institution"),AND(F$37="N",E$37="Originator (or original lender) is not a Credit institution"))),"FORMAT_S17",IF(AND(C102="STSS60",E102="Location of Liability cash flow model",ISBLANK(F102)=TRUE,F$3="Public"),"FORMAT_S60",IF(AND(C102="STSS58",E102="Historical Default and Loss Performance Data location",ISBLANK(F102)=TRUE,F$3="Public"),"FORMAT_S37",IF(AND(E102="Sponsor LEI",ISBLANK(F102)=TRUE,ISBLANK(F$8)=TRUE),"FORMAT_LEI",IF(AND(E102="Originator LEI",ISBLANK(F102)=TRUE,ISBLANK(F$11)=TRUE),"FORMAT_LEI",IF(OR(T102="EMPTY",P102+1&lt;LEN(F102),AND(G101="{Confirmed/Unconfirmed/N/A}",S102="N/A",F101="N/A",F102&lt;&gt;"")),"FORMAT",IF(OR(AND(E102="Non-ABCP securitisation unique identifier",MID(F102,21,1)&lt;&gt;"N"),AND(E102="ABCP transaction unique identifier",MID(F102,21,1)&lt;&gt;"T"),AND(E102="ABCP programme unique identifier",MID(F102,21,1)&lt;&gt;"P")),"FORMAT_SEC_ID",IF(AND(E102="Underlying exposures classification",F102&lt;&gt;"residential mortgages",F102&lt;&gt;"commercial mortgages",F102&lt;&gt;"credit facilities provided to individuals for personal, family or household consumption purposes",F102&lt;&gt;"credit facilities, including loans and leases, provided to any type of enterprise or corporation",F102&lt;&gt;"auto loans/leases",F102&lt;&gt;"credit-card receivables",F102&lt;&gt;"trade receivables",F102&lt;&gt;"others"),"FORMAT_LIST",IF(AND(E102="Instrument code",LEN(F102)-LEN(SUBSTITUTE(F102,";",""))&lt;&gt;LEN(F101)-LEN(SUBSTITUTE(F101,";",""))),"FORMAT_;",IF(AND(E102="Sponsor country (if multiple countries)",LEN(F102)-LEN(SUBSTITUTE(F102,";",""))&lt;&gt;LEN(F$11)-LEN(SUBSTITUTE(F$11,";",""))),"FORMAT_;",IF(AND(E102="Sponsor country (if multiple countries)",ISBLANK(F102)=FALSE,LEN(F102)-LEN(SUBSTITUTE(F102,";",""))=0),"FORMAT_;",IF(AND(E102="Sponsor country (if multiple countries)",ISBLANK(F102)=TRUE,LEN(F$11)-LEN(SUBSTITUTE(F$11,";",""))&lt;&gt;0),"FORMAT_;",IF(AND(E102="Originator country  (if multiple countries)",LEN(F102)-LEN(SUBSTITUTE(F102,";",""))&lt;&gt;0,ISBLANK(F102)=FALSE,LEN(F102)-LEN(SUBSTITUTE(F102,";",""))&lt;&gt;LEN(F$8)-LEN(SUBSTITUTE(F$8,";",""))),"FORMAT_;",IF(AND(E102="Originator country  (if multiple countries)",ISBLANK(F102)=FALSE,LEN(F102)-LEN(SUBSTITUTE(F102,";",""))=0),"FORMAT_;",IF(AND(E102="Originator country  (if multiple countries)",ISBLANK(F102)=TRUE,LEN(F$8)-LEN(SUBSTITUTE(F$8,";",""))&lt;&gt;0),"FORMAT_;",IF(AND(E102="Original lender country (if multiple countries)",ISBLANK(F102)=FALSE,LEN(F102)-LEN(SUBSTITUTE(F102,";",""))&lt;&gt;0,LEN(F102)-LEN(SUBSTITUTE(F102,";",""))&lt;&gt;LEN(F$14)-LEN(SUBSTITUTE(F$14,";",""))),"FORMAT_;",IF(AND(E102="Original lender country (if multiple countries)",ISBLANK(F102)=TRUE,LEN(F$14)-LEN(SUBSTITUTE(F$14,";",""))&lt;&gt;0),"FORMAT_;",IF(AND(E102="Original lender country (if multiple countries)",ISBLANK(F102)=FALSE,LEN(F102)-LEN(SUBSTITUTE(F102,";",""))=0),"FORMAT_;",IF(OR(AND(E102="Designated Entity LEI",LEN(F102)&lt;&gt;20),AND(G102="{LEI}",LEN(F102)&lt;&gt;0,LEN(F102)&lt;20),AND(G102="{ISIN}",LEN(F102)&lt;&gt;0,LEN(F102)&lt;12),AND(LEN(F102)&lt;&gt;20,E102="Retaining entity LEI",ISBLANK(F102)=FALSE),AND(E102="Instrument ISIN",ISBLANK(F102)=FALSE,LEN(F102)&gt;0,LEN(F102)&lt;11),AND(D102="M",LEFT(G102,4)="{DAT",LEN(F102)&lt;&gt;10)),"FORMAT_LEN",IF(OR(AND(F102&lt;&gt;"",LEFT(G102,4)&lt;&gt;"{TEX",ISNUMBER(SUMPRODUCT(FIND(MID(F102,ROW(INDIRECT("1:"&amp;LEN(F102))),1),W102)))=FALSE),AND(F102&lt;&gt;"",LEFT(G102,4)&lt;&gt;"{TEX",ISERROR(SUMPRODUCT(SEARCH(MID(F102,ROW(INDIRECT("1:"&amp;LEN(TRIM(F102)))),1)," "&amp;W102&amp;CHAR(10)&amp;"""")))=TRUE)),"FORMAT_CHAR",IF(LEFT(G102,4)="{TEX","TEXT","UNK")))))))))))))))))))))))))</f>
        <v>TEXT</v>
      </c>
      <c r="V102" s="126" t="b" cm="1">
        <f t="array" aca="1" ref="V102" ca="1">IF(OR(LEN(F102)&gt;P102+1),FALSE,IF(LEFT(G102,5)="{TEXT",TRUE,IF(AND(ISBLANK(F102)=FALSE,G102="{DATE_TEXT-YYYY-MM-DD}",LEN(F102)&lt;&gt;10),FALSE,IF(AND(ISBLANK(F102)=FALSE,ISNUMBER(SUMPRODUCT(SEARCH(MID(F102,ROW(INDIRECT("1:"&amp;LEN(TRIM(F102)))),1)," "&amp;W102&amp;CHAR(10)&amp;"""")))=FALSE),FALSE,TRUE))))</f>
        <v>1</v>
      </c>
      <c r="W102" s="127" t="str">
        <f>IF(G102="{Applicable/N/A}","N/Aplicable",IF(E102="Designated Entity LEI","ABCDEFGHIJKLMNOPQRSTUVWXYZ0123456789",IF(OR(G102="{ISIN}",G102="{LEI}"),";ABCDEFGHIJKLMNOPQRSTUVWXYZ0123456789",IF(G102="{Master Trust/Other}","Master TuOhe",IF(E102="Securitisation type","Privateublc",IF(LEFT(G102,4)="{CA_",Val!B$21,IF(G102="{COUNTRY_EU_LIST}"," ;abcdefghijklmnopqrstuvwxyzABCDEFGHIJKLMNOPQRSTUVWXYZ0123456789",IF(OR(G102="{NOTIFICATION ID}",G102="{SECURITISATION ID}"),Val!B$15,IF(G102="{COUNTRY_EU}"," ;abcdefghijklmnopqrstuvwxyzABCDEFGHIJKLMNOPQRSTUVWXYZ",IF(G102="{Confirmed/Unconfirmed}","ConfirmedUnc",IF(G102="{Confirmed/Unconfirmed/N/A}","Confirmed/UncNA",IF(LEFT(G102,4)="{DAT","0123456789-",IF(LEFT(G102,4)="{Y/N","YN",IF(OR(LEFT(G102,4)="{N/A",LEFT(G102,4)="{LIS",LEFT(G102,4)="{No ",LEFT(G102,4)="{SEC",LEFT(G102,4)="{Mas"),Val!B$20,IF(LEFT(G102,4)="{TEX",Val!B$21,IF(LEFT(G102,4)="{ALP",Val!B$20,IF(LEFT(G102,4)="{COU",Val!B$20)))))))))))))))))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2" s="132"/>
      <c r="Y102" s="132"/>
      <c r="Z102" s="132"/>
      <c r="AA102" s="132"/>
      <c r="AB102" s="134"/>
      <c r="AC102" s="134"/>
      <c r="AD102" s="132"/>
      <c r="AE102" s="132"/>
      <c r="AF102" s="132"/>
      <c r="AG102" s="129" t="s">
        <v>1004</v>
      </c>
      <c r="AH102" s="132"/>
      <c r="AI102" s="117"/>
      <c r="AJ102" s="132"/>
      <c r="AK102" s="75"/>
    </row>
    <row r="103" spans="1:37" s="2" customFormat="1" ht="86.4" x14ac:dyDescent="0.3">
      <c r="A103" s="15" t="s">
        <v>1251</v>
      </c>
      <c r="B103" s="16" t="s">
        <v>444</v>
      </c>
      <c r="C103" s="20" t="s">
        <v>417</v>
      </c>
      <c r="D103" s="21" t="s">
        <v>52</v>
      </c>
      <c r="E103" s="22" t="s">
        <v>418</v>
      </c>
      <c r="F103" s="45" t="s">
        <v>175</v>
      </c>
      <c r="G103" s="60" t="s">
        <v>190</v>
      </c>
      <c r="H103" s="153" t="s">
        <v>419</v>
      </c>
      <c r="I103" s="93" t="s">
        <v>1373</v>
      </c>
      <c r="J103" s="155" t="s">
        <v>420</v>
      </c>
      <c r="K103" s="143" t="s">
        <v>421</v>
      </c>
      <c r="L103" s="143" t="s">
        <v>422</v>
      </c>
      <c r="M103" s="143" t="s">
        <v>195</v>
      </c>
      <c r="N103" s="145" t="s">
        <v>423</v>
      </c>
      <c r="O103" s="126" t="e">
        <f ca="1">IF(LEFT(U103,6)="FORMAT","FMT",IF(AND(E103="Designated Entity LEI",ISBLANK(F103)=FALSE,ISNUMBER(SEARCH(F103,F$8))=FALSE,ISNUMBER(SEARCH(F103,F$11))=FALSE),"DE",IF(AND(C103="STSS1",OR(AND(E103="Instrument ISIN",ISBLANK(F103)=TRUE,ISBLANK(F104)=TRUE,ISBLANK(F105)=TRUE),AND(E103="Instrument code",ISBLANK(F103)=TRUE,ISBLANK(F102)=TRUE,ISBLANK(F$5)=TRUE),AND(E103="Instrument code type",ISBLANK(F103)=TRUE,ISBLANK(F104)=TRUE,ISBLANK(F102)=TRUE),AND(E103="Instrument code",ISBLANK(F103)=TRUE,ISBLANK(F102)=FALSE),AND(E103="Instrument code type",ISBLANK(F103)=FALSE,ISBLANK(F104)=TRUE))),"S1",IF(AND(C103="STSS8",OR(AND(OR(E103="Sponsor country",E103="Originator country",E103="SSPE country",E103="Original Lender country"),ISBLANK(F104)=FALSE,ISBLANK(F103)=FALSE),AND(RIGHT(E103,23)="(if multiple countries)",ISBLANK(F102)=FALSE,ISBLANK(F103)=FALSE),AND(OR(E103="Sponsor country",E103="Originator country",E103="Original Lender country"),ISBLANK(F104)=TRUE,ISBLANK(F103)=TRUE,ISBLANK(F102)=FALSE))),"S8",IF(AND(C103="STSS5",OR(AND(E103="Exemption on Prospectus",ISBLANK(F103)=TRUE,ISBLANK(F102)=TRUE,ISBLANK(F$23)=TRUE,F$3="Public"),AND(E103="Prospectus Country",ISBLANK(F103)=TRUE,ISBLANK(F104)=TRUE,ISBLANK(F105)=TRUE,F$3="Public"),AND(E103="Prospectus identifier ",ISBLANK(F103)=TRUE,ISBLANK(F104)=TRUE,ISBLANK(F102)=TRUE,F$3="Public"),AND(E103="Exemption on Prospectus",ISBLANK(F103)=FALSE,ISBLANK(F102)=FALSE,ISBLANK(F$23)=FALSE),AND(E103="Prospectus Country",ISBLANK(F103)=FALSE,ISBLANK(F104)=FALSE,ISBLANK(F105)=FALSE),AND(E103="Prospectus identifier ",ISBLANK(F103)=FALSE,ISBLANK(F102)=FALSE,ISBLANK(F102)=FALSE),AND(E103="Prospectus Country",ISBLANK(F103)=FALSE,ISBLANK(F104)=TRUE),AND(E103="Prospectus identifier",ISBLANK(F103)=FALSE,ISBLANK(F102)=TRUE),AND(E103="Prospectus Country",ISBLANK(F103)=TRUE,ISBLANK(F104)=FALSE),AND(E103="Prospectus identifier",ISBLANK(F103)=TRUE,ISBLANK(F102)=FALSE),AND(E103="Prospectus identifier",ISBLANK(F103)=FALSE,ISBLANK(F104)=FALSE,F$3="Public"),AND(E103="Prospectus Country",ISBLANK(F103)=FALSE,ISBLANK(F105)=FALSE,F$3="Public"))),"S5",IF(AND(C103="STSS6",E103="Securitisation Repository name",ISBLANK(F103)=TRUE,F$3="Public"),"S6",IF(AND(C103="STSS12",OR(AND(S103&lt;&gt;"",S103&gt;TODAY()+1))),"S12",IF(AND(C103="STSS13",OR(AND(F$32="N",E$32="Authorised Third party flag",E103&lt;&gt;"Authorised Third party flag",ISBLANK(F103)=FALSE),AND(F$32="Y",E$32="Authorised Third party flag",E103&lt;&gt;"Authorised Third party flag",ISBLANK(F103)=TRUE))),"S13",IF(AND(C103="STSS14",OR(AND(E$32="Authorised Third party flag",E103&lt;&gt;"Authorised Third party flag",F$32="N",ISBLANK(F103)=FALSE),AND(E$32="Authorised Third party flag",E103&lt;&gt;"Authorised Third party flag",F$32="Y",ISBLANK(F103)=TRUE),AND(E$32="Authorised Third party flag",E103&lt;&gt;"Authorised Third party flag",F$32="N",ISBLANK(F103)=FALSE),AND(E$32="Authorised Third party flag",E103&lt;&gt;"Authorised Third party flag",F$32="Y",ISBLANK(F103)=TRUE))),"S14",IF(AND(C103="STSS15",OR(AND(E$32="Authorised Third party flag",F$32="N",E103&lt;&gt;"Authorised Third party flag",ISBLANK(F103)=FALSE),AND(E103&lt;&gt;"Authorised Third party flag",E$32="Authorised Third party flag",F$32="Y",ISBLANK(F103)=TRUE),AND(RIGHT(E103,11)="t Authority",E$32="Authorised Third party flag",F$32="N",ISBLANK(F103)=FALSE))),"S15",IF(AND(C103="STSS4",OR(AND(E103="Multiple STS notifications reason",ISBLANK(F103)=TRUE,F102="Y"),AND(E103="Multiple STS notifications comment",ISBLANK(F103)=TRUE,F$20="Y"),AND(E103="Multiple STS notifications reason",ISBLANK(F103)=FALSE,F102="N"),AND(E103="Multiple STS notifications comment",ISBLANK(F103)=FALSE,F$20="N"))),"Trust",IF(OR(AND(RIGHT(G103,7)="ed/N/A}",F103&lt;&gt;"Confirmed",F103&lt;&gt;"Unconfirmed",F103&lt;&gt;"N/A"),AND(G103="{Confirmed/Unconfirmed}",F103&lt;&gt;"Confirmed",F103&lt;&gt;"Unconfirmed")),"lst",IF(AND(RIGHT(G102,7)="ed/N/A}",C103&lt;&gt;"STSS61",C103&lt;&gt;"STSS23",F102&lt;&gt;"N/A",ISBLANK(F103)=TRUE,D103="C"),"CND",IF(AND(F103="Unconfirmed",C103&lt;&gt;"STSS32"),"UCF",IF(AND(C103="STSS21",E103="Subject to severe clawback",F103="Y"),"S21",IF(AND(C103="STSS23",OR(AND(E102="The seller is not the original lender flag",F103="N/A",F102="Y"),AND(E102="The seller is not the original lender flag",F103&lt;&gt;"N/A",F102="N"),AND(E$48="The seller is not the original lender flag",ISBLANK(F103)=TRUE,F$48="Y"))),"S23",IF(AND(C103="STSS32",OR(AND(E103="Payment exemption",F$77="Unconfirmed",OR(F103="N/A",F103="No exemption",ISBLANK(F103)=TRUE)),AND(E103="Payment exemption",ISBLANK(F103)=FALSE,F$77="Confirmed"))),"S32",IF(AND(C103="STSS18",OR(AND(E103="Credit granting criteria compliance confirmation",F103&lt;&gt;"N/A",F102="N"),AND(E103="Credit granting criteria compliance confirmation",OR(ISBLANK(F103)=TRUE,F103="N/A"),F102="Y"))),"S18",IF(AND(C103="STSS19",OR(AND(F103&lt;&gt;"N/A",F$37="N",E103="Credit granting criteria supervision confirmation"),AND(OR(ISBLANK(F103)=TRUE,F103="N/A"),F$37="Y",E103="Credit granting criteria supervision confirmation"))),"S19",IF(AND(C103="STSS29",OR(AND(E103="Residential Loan requirement confirmation",F103&lt;&gt;"N/A",F$29&lt;&gt;"residential mortgages"),AND(E103="Residential Loan requirement confirmation",F103="N/A",F$29="residential mortgages"))),"S29",IF(AND(C103="STSS34",OR(AND(D103="C",E103="Other options used comment",F102="Y",ISBLANK(F103)=TRUE),AND(E103="Other options used comment",F102="N",D103="C",ISBLANK(F103)=FALSE),AND(E103="No compliance with risk retention requirements",F103="Y"),AND(E103="Vertical slice",F103="N",F104="N",F105="N",#REF!="N",F107="N",F108="N",F109="N"),AND(E103="Seller's share",F103="N",F104="N",F105="N",#REF!="N",F107="N",F108="N",F$87="N"),AND(E103="Randomly-selected exposures kept on balance sheet",F103="N",F104="N",F105="N",#REF!="N",F107="N",F$87="N",F$88="N"),AND(E103="First loss tranche",F103="N",F104="N",F105="N",#REF!="N",F$87="N",F$88="N",F$89="N"),AND(E103="First loss exposure in each asset indicator",F103="N",F104="N",F105="N",F$87="N",F$88="N",F$89="N",F$90="N"),AND(E103="No compliance with risk retention requirements",F103="N",F104="N",F$87="N",F$88="N",F$89="N",F$90="N",F$91="N"),AND(E103="Other option indicator",F103="N",F$87="N",F$88="N",F$89="N",F$90="N",F$91="N",F$92="N"),AND(E103="Retaining entity LEI",ISBLANK(F103)=TRUE,ISBLANK(F104)=TRUE),AND(E103="Retaining entity name",ISBLANK(F103)=TRUE,ISBLANK(F102)=TRUE))),"S34",IF(AND(C103="STSS37",OR(AND(F103="N/A",E103="Common standards underwriting derivatives confirmation",F$97&lt;&gt;"No derivatives"),AND(F103&lt;&gt;"N/A",E103="Common standards underwriting derivatives confirmation",F$97="No derivatives"))),"S37",IF(AND(C103="STSS44",F103="N/A",E103="Credit quality deterioration trigger confirmation",F$113="Confirmed"),"S44",IF(OR(AND(C103="STSS46",F103&lt;&gt;"N/A",E103="Credit quality deterioration trigger confirmation",F$119="N/A"),AND(C103="STSS46",F103="N/A",E103="Credit quality deterioration trigger confirmation",F$119&lt;&gt;"N/A")),"S46",IF(OR(AND(C103="STSS47",F103&lt;&gt;"N/A",E103="Insolvency-related event confirmation",F$119="N/A"),AND(C103="STS47",F103="N/A",E103="Insolvency-related event confirmation",F$119&lt;&gt;"N/A")),"S47",IF(OR(AND(C103="STSS48",F103&lt;&gt;"N/A",E103="Pre-determined threshold value confirmation",F$119="N/A"),AND(C103="STSS48",F103="N/A",E103="Pre-determined threshold value confirmation",F$119&lt;&gt;"N/A")),"S48",IF(OR(AND(C103="STSS49",F103&lt;&gt;"N/A",E103="New underlying exposures failure generation confirmation",F$119="N/A"),AND(C103="STSS49",F103="N/A",E103="New underlying exposures failure generation confirmation",F$119&lt;&gt;"N/A")),"S49",IF(AND(C103="STSS61",OR(AND(OR(F$29="residential mortgages",F$29="auto loans/leases"),F103="Not available",E103="Environmental performance availability"),AND(OR(F$29="residential mortgages",F$29="auto loans/leases"),F103="N/A",E103="Environmental performance availability"),AND(F$29&lt;&gt;"residential mortgages",F$29&lt;&gt;"auto loans/leases",F103&lt;&gt;"N/A",E103="Environmental performance availability"),AND(E103="Environmental performance explanation",F102="Available",ISBLANK(F103)=TRUE))),"S61",1))))))))))))))))))))))))))))</f>
        <v>#REF!</v>
      </c>
      <c r="P103" s="126">
        <v>12</v>
      </c>
      <c r="Q103" s="127" t="str">
        <f ca="1">IF(AND(E103="Last notification date",MONTH(TODAY())&gt;9,DAY(TODAY())&gt;9),YEAR(TODAY())&amp;"-"&amp;MONTH(TODAY())&amp;"-"&amp;DAY(TODAY()),IF(AND(E103="Last notification date",MONTH(TODAY())&lt;9,DAY(TODAY())&lt;10),YEAR(TODAY())&amp;"-0"&amp;MONTH(TODAY())&amp;"-0"&amp;DAY(TODAY()),IF(AND(E103="Last notification date",MONTH(TODAY())&gt;9,DAY(TODAY())&lt;10),YEAR(TODAY())&amp;"-"&amp;MONTH(TODAY())&amp;"-0"&amp;DAY(TODAY()),IF(AND(E103="Last notification date",MONTH(TODAY())&lt;10,DAY(TODAY())&gt;9),YEAR(TODAY())&amp;"-0"&amp;MONTH(TODAY())&amp;"-"&amp;DAY(TODAY()),IF(LEFT(G103,4)="{SEC","SEC ID",IF(LEFT(G103,4)="{DAT","DATE",IF(LEFT(G103,4)="{TEX",Val!B$21,IF(LEFT(G103,4)="{ALP",Val!B$20,IF(LEFT(G103,4)="{COU",Val!B$20,IF(OR(LEFT(G103,4)="{ISI",LEFT(G103,4)="{LEI"),Val!B$17,IF(OR(LEFT(G103,4)="{CA_",LEFT(G103,4)="{Mas",LEFT(G103,4)="{Y/N",LEFT(G103,4)="{No ",LEFT(G103,4)="{N/A",LEFT(G103,4)="{Con",LEFT(G103,4)="{LIS"),"LIST","")))))))))))</f>
        <v>LIST</v>
      </c>
      <c r="R103" s="126">
        <f t="shared" si="6"/>
        <v>9</v>
      </c>
      <c r="S103" s="128"/>
      <c r="T103" s="126" t="str">
        <f t="shared" si="7"/>
        <v>UNK</v>
      </c>
      <c r="U103" s="126" t="str" cm="1">
        <f t="array" aca="1" ref="U103" ca="1">IF(AND(E103="Payment exemption explanation",ISBLANK(F103)=FALSE,F$77="Confirmed"),"FORMAT",IF(AND(E103="Historical Default and Loss Performance Data location",F$3="Public",ISBLANK(F103)=TRUE),"FORMAT",IF(AND(E102="Subject to severe clawback",F102="Y",ISBLANK(F103)=TRUE),"FORMAT",IF(AND(E102="Subject to severe clawback",F102="N",ISBLANK(F103)=FALSE),"FORMAT",IF(AND(OR(E103="Credit granting criteria supervision comment",E103="Credit granting criteria compliance comment"),ISBLANK(F103)=FALSE,OR(AND(F$34="N",E498="Originator (or original lender) is not a Credit institution"),AND(F$37="N",E$37="Originator (or original lender) is not a Credit institution"))),"FORMAT_S17",IF(AND(C103="STSS60",E103="Location of Liability cash flow model",ISBLANK(F103)=TRUE,F$3="Public"),"FORMAT_S60",IF(AND(C103="STSS58",E103="Historical Default and Loss Performance Data location",ISBLANK(F103)=TRUE,F$3="Public"),"FORMAT_S37",IF(AND(E103="Sponsor LEI",ISBLANK(F103)=TRUE,ISBLANK(F$8)=TRUE),"FORMAT_LEI",IF(AND(E103="Originator LEI",ISBLANK(F103)=TRUE,ISBLANK(F$11)=TRUE),"FORMAT_LEI",IF(OR(T103="EMPTY",P103+1&lt;LEN(F103),AND(G102="{Confirmed/Unconfirmed/N/A}",S103="N/A",F102="N/A",F103&lt;&gt;"")),"FORMAT",IF(OR(AND(E103="Non-ABCP securitisation unique identifier",MID(F103,21,1)&lt;&gt;"N"),AND(E103="ABCP transaction unique identifier",MID(F103,21,1)&lt;&gt;"T"),AND(E103="ABCP programme unique identifier",MID(F103,21,1)&lt;&gt;"P")),"FORMAT_SEC_ID",IF(AND(E103="Underlying exposures classification",F103&lt;&gt;"residential mortgages",F103&lt;&gt;"commercial mortgages",F103&lt;&gt;"credit facilities provided to individuals for personal, family or household consumption purposes",F103&lt;&gt;"credit facilities, including loans and leases, provided to any type of enterprise or corporation",F103&lt;&gt;"auto loans/leases",F103&lt;&gt;"credit-card receivables",F103&lt;&gt;"trade receivables",F103&lt;&gt;"others"),"FORMAT_LIST",IF(AND(E103="Instrument code",LEN(F103)-LEN(SUBSTITUTE(F103,";",""))&lt;&gt;LEN(F102)-LEN(SUBSTITUTE(F102,";",""))),"FORMAT_;",IF(AND(E103="Sponsor country (if multiple countries)",LEN(F103)-LEN(SUBSTITUTE(F103,";",""))&lt;&gt;LEN(F$11)-LEN(SUBSTITUTE(F$11,";",""))),"FORMAT_;",IF(AND(E103="Sponsor country (if multiple countries)",ISBLANK(F103)=FALSE,LEN(F103)-LEN(SUBSTITUTE(F103,";",""))=0),"FORMAT_;",IF(AND(E103="Sponsor country (if multiple countries)",ISBLANK(F103)=TRUE,LEN(F$11)-LEN(SUBSTITUTE(F$11,";",""))&lt;&gt;0),"FORMAT_;",IF(AND(E103="Originator country  (if multiple countries)",LEN(F103)-LEN(SUBSTITUTE(F103,";",""))&lt;&gt;0,ISBLANK(F103)=FALSE,LEN(F103)-LEN(SUBSTITUTE(F103,";",""))&lt;&gt;LEN(F$8)-LEN(SUBSTITUTE(F$8,";",""))),"FORMAT_;",IF(AND(E103="Originator country  (if multiple countries)",ISBLANK(F103)=FALSE,LEN(F103)-LEN(SUBSTITUTE(F103,";",""))=0),"FORMAT_;",IF(AND(E103="Originator country  (if multiple countries)",ISBLANK(F103)=TRUE,LEN(F$8)-LEN(SUBSTITUTE(F$8,";",""))&lt;&gt;0),"FORMAT_;",IF(AND(E103="Original lender country (if multiple countries)",ISBLANK(F103)=FALSE,LEN(F103)-LEN(SUBSTITUTE(F103,";",""))&lt;&gt;0,LEN(F103)-LEN(SUBSTITUTE(F103,";",""))&lt;&gt;LEN(F$14)-LEN(SUBSTITUTE(F$14,";",""))),"FORMAT_;",IF(AND(E103="Original lender country (if multiple countries)",ISBLANK(F103)=TRUE,LEN(F$14)-LEN(SUBSTITUTE(F$14,";",""))&lt;&gt;0),"FORMAT_;",IF(AND(E103="Original lender country (if multiple countries)",ISBLANK(F103)=FALSE,LEN(F103)-LEN(SUBSTITUTE(F103,";",""))=0),"FORMAT_;",IF(OR(AND(E103="Designated Entity LEI",LEN(F103)&lt;&gt;20),AND(G103="{LEI}",LEN(F103)&lt;&gt;0,LEN(F103)&lt;20),AND(G103="{ISIN}",LEN(F103)&lt;&gt;0,LEN(F103)&lt;12),AND(LEN(F103)&lt;&gt;20,E103="Retaining entity LEI",ISBLANK(F103)=FALSE),AND(E103="Instrument ISIN",ISBLANK(F103)=FALSE,LEN(F103)&gt;0,LEN(F103)&lt;11),AND(D103="M",LEFT(G103,4)="{DAT",LEN(F103)&lt;&gt;10)),"FORMAT_LEN",IF(OR(AND(F103&lt;&gt;"",LEFT(G103,4)&lt;&gt;"{TEX",ISNUMBER(SUMPRODUCT(FIND(MID(F103,ROW(INDIRECT("1:"&amp;LEN(F103))),1),W103)))=FALSE),AND(F103&lt;&gt;"",LEFT(G103,4)&lt;&gt;"{TEX",ISERROR(SUMPRODUCT(SEARCH(MID(F103,ROW(INDIRECT("1:"&amp;LEN(TRIM(F103)))),1)," "&amp;W103&amp;CHAR(10)&amp;"""")))=TRUE)),"FORMAT_CHAR",IF(LEFT(G103,4)="{TEX","TEXT","UNK")))))))))))))))))))))))))</f>
        <v>UNK</v>
      </c>
      <c r="V103" s="126" t="b" cm="1">
        <f t="array" aca="1" ref="V103" ca="1">IF(OR(LEN(F103)&gt;P103+1),FALSE,IF(LEFT(G103,5)="{TEXT",TRUE,IF(AND(ISBLANK(F103)=FALSE,G103="{DATE_TEXT-YYYY-MM-DD}",LEN(F103)&lt;&gt;10),FALSE,IF(AND(ISBLANK(F103)=FALSE,ISNUMBER(SUMPRODUCT(SEARCH(MID(F103,ROW(INDIRECT("1:"&amp;LEN(TRIM(F103)))),1)," "&amp;W103&amp;CHAR(10)&amp;"""")))=FALSE),FALSE,TRUE))))</f>
        <v>1</v>
      </c>
      <c r="W103" s="127" t="str">
        <f>IF(G103="{Applicable/N/A}","N/Aplicable",IF(E103="Designated Entity LEI","ABCDEFGHIJKLMNOPQRSTUVWXYZ0123456789",IF(OR(G103="{ISIN}",G103="{LEI}"),";ABCDEFGHIJKLMNOPQRSTUVWXYZ0123456789",IF(G103="{Master Trust/Other}","Master TuOhe",IF(E103="Securitisation type","Privateublc",IF(LEFT(G103,4)="{CA_",Val!B$21,IF(G103="{COUNTRY_EU_LIST}"," ;abcdefghijklmnopqrstuvwxyzABCDEFGHIJKLMNOPQRSTUVWXYZ0123456789",IF(OR(G103="{NOTIFICATION ID}",G103="{SECURITISATION ID}"),Val!B$15,IF(G103="{COUNTRY_EU}"," ;abcdefghijklmnopqrstuvwxyzABCDEFGHIJKLMNOPQRSTUVWXYZ",IF(G103="{Confirmed/Unconfirmed}","ConfirmedUnc",IF(G103="{Confirmed/Unconfirmed/N/A}","Confirmed/UncNA",IF(LEFT(G103,4)="{DAT","0123456789-",IF(LEFT(G103,4)="{Y/N","YN",IF(OR(LEFT(G103,4)="{N/A",LEFT(G103,4)="{LIS",LEFT(G103,4)="{No ",LEFT(G103,4)="{SEC",LEFT(G103,4)="{Mas"),Val!B$20,IF(LEFT(G103,4)="{TEX",Val!B$21,IF(LEFT(G103,4)="{ALP",Val!B$20,IF(LEFT(G103,4)="{COU",Val!B$20)))))))))))))))))</f>
        <v>ConfirmedUnc</v>
      </c>
      <c r="X103" s="132"/>
      <c r="Y103" s="132"/>
      <c r="Z103" s="132"/>
      <c r="AA103" s="132"/>
      <c r="AB103" s="134"/>
      <c r="AC103" s="134"/>
      <c r="AD103" s="132"/>
      <c r="AE103" s="132"/>
      <c r="AF103" s="132"/>
      <c r="AG103" s="129" t="s">
        <v>886</v>
      </c>
      <c r="AH103" s="132"/>
      <c r="AI103" s="117"/>
      <c r="AJ103" s="132"/>
      <c r="AK103" s="75"/>
    </row>
    <row r="104" spans="1:37" s="2" customFormat="1" ht="75.599999999999994" x14ac:dyDescent="0.3">
      <c r="A104" s="15" t="s">
        <v>1252</v>
      </c>
      <c r="B104" s="16" t="s">
        <v>451</v>
      </c>
      <c r="C104" s="20" t="s">
        <v>417</v>
      </c>
      <c r="D104" s="21" t="s">
        <v>52</v>
      </c>
      <c r="E104" s="22" t="s">
        <v>425</v>
      </c>
      <c r="F104" s="45" t="s">
        <v>1459</v>
      </c>
      <c r="G104" s="60" t="s">
        <v>199</v>
      </c>
      <c r="H104" s="154"/>
      <c r="I104" s="88" t="s">
        <v>1382</v>
      </c>
      <c r="J104" s="159" t="s">
        <v>420</v>
      </c>
      <c r="K104" s="144" t="s">
        <v>421</v>
      </c>
      <c r="L104" s="144" t="s">
        <v>422</v>
      </c>
      <c r="M104" s="144" t="s">
        <v>195</v>
      </c>
      <c r="N104" s="146" t="s">
        <v>423</v>
      </c>
      <c r="O104" s="126" t="e">
        <f ca="1">IF(LEFT(U104,6)="FORMAT","FMT",IF(AND(E104="Designated Entity LEI",ISBLANK(F104)=FALSE,ISNUMBER(SEARCH(F104,F$8))=FALSE,ISNUMBER(SEARCH(F104,F$11))=FALSE),"DE",IF(AND(C104="STSS1",OR(AND(E104="Instrument ISIN",ISBLANK(F104)=TRUE,ISBLANK(F105)=TRUE,ISBLANK(#REF!)=TRUE),AND(E104="Instrument code",ISBLANK(F104)=TRUE,ISBLANK(F103)=TRUE,ISBLANK(F$5)=TRUE),AND(E104="Instrument code type",ISBLANK(F104)=TRUE,ISBLANK(F105)=TRUE,ISBLANK(F103)=TRUE),AND(E104="Instrument code",ISBLANK(F104)=TRUE,ISBLANK(F103)=FALSE),AND(E104="Instrument code type",ISBLANK(F104)=FALSE,ISBLANK(F105)=TRUE))),"S1",IF(AND(C104="STSS8",OR(AND(OR(E104="Sponsor country",E104="Originator country",E104="SSPE country",E104="Original Lender country"),ISBLANK(F105)=FALSE,ISBLANK(F104)=FALSE),AND(RIGHT(E104,23)="(if multiple countries)",ISBLANK(F103)=FALSE,ISBLANK(F104)=FALSE),AND(OR(E104="Sponsor country",E104="Originator country",E104="Original Lender country"),ISBLANK(F105)=TRUE,ISBLANK(F104)=TRUE,ISBLANK(F103)=FALSE))),"S8",IF(AND(C104="STSS5",OR(AND(E104="Exemption on Prospectus",ISBLANK(F104)=TRUE,ISBLANK(F103)=TRUE,ISBLANK(F$23)=TRUE,F$3="Public"),AND(E104="Prospectus Country",ISBLANK(F104)=TRUE,ISBLANK(F105)=TRUE,ISBLANK(#REF!)=TRUE,F$3="Public"),AND(E104="Prospectus identifier ",ISBLANK(F104)=TRUE,ISBLANK(F105)=TRUE,ISBLANK(F103)=TRUE,F$3="Public"),AND(E104="Exemption on Prospectus",ISBLANK(F104)=FALSE,ISBLANK(F103)=FALSE,ISBLANK(F$23)=FALSE),AND(E104="Prospectus Country",ISBLANK(F104)=FALSE,ISBLANK(F105)=FALSE,ISBLANK(#REF!)=FALSE),AND(E104="Prospectus identifier ",ISBLANK(F104)=FALSE,ISBLANK(F103)=FALSE,ISBLANK(F103)=FALSE),AND(E104="Prospectus Country",ISBLANK(F104)=FALSE,ISBLANK(F105)=TRUE),AND(E104="Prospectus identifier",ISBLANK(F104)=FALSE,ISBLANK(F103)=TRUE),AND(E104="Prospectus Country",ISBLANK(F104)=TRUE,ISBLANK(F105)=FALSE),AND(E104="Prospectus identifier",ISBLANK(F104)=TRUE,ISBLANK(F103)=FALSE),AND(E104="Prospectus identifier",ISBLANK(F104)=FALSE,ISBLANK(F105)=FALSE,F$3="Public"),AND(E104="Prospectus Country",ISBLANK(F104)=FALSE,ISBLANK(#REF!)=FALSE,F$3="Public"))),"S5",IF(AND(C104="STSS6",E104="Securitisation Repository name",ISBLANK(F104)=TRUE,F$3="Public"),"S6",IF(AND(C104="STSS12",OR(AND(S104&lt;&gt;"",S104&gt;TODAY()+1))),"S12",IF(AND(C104="STSS13",OR(AND(F$32="N",E$32="Authorised Third party flag",E104&lt;&gt;"Authorised Third party flag",ISBLANK(F104)=FALSE),AND(F$32="Y",E$32="Authorised Third party flag",E104&lt;&gt;"Authorised Third party flag",ISBLANK(F104)=TRUE))),"S13",IF(AND(C104="STSS14",OR(AND(E$32="Authorised Third party flag",E104&lt;&gt;"Authorised Third party flag",F$32="N",ISBLANK(F104)=FALSE),AND(E$32="Authorised Third party flag",E104&lt;&gt;"Authorised Third party flag",F$32="Y",ISBLANK(F104)=TRUE),AND(E$32="Authorised Third party flag",E104&lt;&gt;"Authorised Third party flag",F$32="N",ISBLANK(F104)=FALSE),AND(E$32="Authorised Third party flag",E104&lt;&gt;"Authorised Third party flag",F$32="Y",ISBLANK(F104)=TRUE))),"S14",IF(AND(C104="STSS15",OR(AND(E$32="Authorised Third party flag",F$32="N",E104&lt;&gt;"Authorised Third party flag",ISBLANK(F104)=FALSE),AND(E104&lt;&gt;"Authorised Third party flag",E$32="Authorised Third party flag",F$32="Y",ISBLANK(F104)=TRUE),AND(RIGHT(E104,11)="t Authority",E$32="Authorised Third party flag",F$32="N",ISBLANK(F104)=FALSE))),"S15",IF(AND(C104="STSS4",OR(AND(E104="Multiple STS notifications reason",ISBLANK(F104)=TRUE,F103="Y"),AND(E104="Multiple STS notifications comment",ISBLANK(F104)=TRUE,F$20="Y"),AND(E104="Multiple STS notifications reason",ISBLANK(F104)=FALSE,F103="N"),AND(E104="Multiple STS notifications comment",ISBLANK(F104)=FALSE,F$20="N"))),"Trust",IF(OR(AND(RIGHT(G104,7)="ed/N/A}",F104&lt;&gt;"Confirmed",F104&lt;&gt;"Unconfirmed",F104&lt;&gt;"N/A"),AND(G104="{Confirmed/Unconfirmed}",F104&lt;&gt;"Confirmed",F104&lt;&gt;"Unconfirmed")),"lst",IF(AND(RIGHT(G103,7)="ed/N/A}",C104&lt;&gt;"STSS61",C104&lt;&gt;"STSS23",F103&lt;&gt;"N/A",ISBLANK(F104)=TRUE,D104="C"),"CND",IF(AND(F104="Unconfirmed",C104&lt;&gt;"STSS32"),"UCF",IF(AND(C104="STSS21",E104="Subject to severe clawback",F104="Y"),"S21",IF(AND(C104="STSS23",OR(AND(E103="The seller is not the original lender flag",F104="N/A",F103="Y"),AND(E103="The seller is not the original lender flag",F104&lt;&gt;"N/A",F103="N"),AND(E$48="The seller is not the original lender flag",ISBLANK(F104)=TRUE,F$48="Y"))),"S23",IF(AND(C104="STSS32",OR(AND(E104="Payment exemption",F$77="Unconfirmed",OR(F104="N/A",F104="No exemption",ISBLANK(F104)=TRUE)),AND(E104="Payment exemption",ISBLANK(F104)=FALSE,F$77="Confirmed"))),"S32",IF(AND(C104="STSS18",OR(AND(E104="Credit granting criteria compliance confirmation",F104&lt;&gt;"N/A",F103="N"),AND(E104="Credit granting criteria compliance confirmation",OR(ISBLANK(F104)=TRUE,F104="N/A"),F103="Y"))),"S18",IF(AND(C104="STSS19",OR(AND(F104&lt;&gt;"N/A",F$37="N",E104="Credit granting criteria supervision confirmation"),AND(OR(ISBLANK(F104)=TRUE,F104="N/A"),F$37="Y",E104="Credit granting criteria supervision confirmation"))),"S19",IF(AND(C104="STSS29",OR(AND(E104="Residential Loan requirement confirmation",F104&lt;&gt;"N/A",F$29&lt;&gt;"residential mortgages"),AND(E104="Residential Loan requirement confirmation",F104="N/A",F$29="residential mortgages"))),"S29",IF(AND(C104="STSS34",OR(AND(D104="C",E104="Other options used comment",F103="Y",ISBLANK(F104)=TRUE),AND(E104="Other options used comment",F103="N",D104="C",ISBLANK(F104)=FALSE),AND(E104="No compliance with risk retention requirements",F104="Y"),AND(E104="Vertical slice",F104="N",F105="N",#REF!="N",F107="N",F108="N",F109="N",F110="N"),AND(E104="Seller's share",F104="N",F105="N",#REF!="N",F107="N",F108="N",F109="N",F$87="N"),AND(E104="Randomly-selected exposures kept on balance sheet",F104="N",F105="N",#REF!="N",F107="N",F108="N",F$87="N",F$88="N"),AND(E104="First loss tranche",F104="N",F105="N",#REF!="N",F107="N",F$87="N",F$88="N",F$89="N"),AND(E104="First loss exposure in each asset indicator",F104="N",F105="N",#REF!="N",F$87="N",F$88="N",F$89="N",F$90="N"),AND(E104="No compliance with risk retention requirements",F104="N",F105="N",F$87="N",F$88="N",F$89="N",F$90="N",F$91="N"),AND(E104="Other option indicator",F104="N",F$87="N",F$88="N",F$89="N",F$90="N",F$91="N",F$92="N"),AND(E104="Retaining entity LEI",ISBLANK(F104)=TRUE,ISBLANK(F105)=TRUE),AND(E104="Retaining entity name",ISBLANK(F104)=TRUE,ISBLANK(F103)=TRUE))),"S34",IF(AND(C104="STSS37",OR(AND(F104="N/A",E104="Common standards underwriting derivatives confirmation",F$97&lt;&gt;"No derivatives"),AND(F104&lt;&gt;"N/A",E104="Common standards underwriting derivatives confirmation",F$97="No derivatives"))),"S37",IF(AND(C104="STSS44",F104="N/A",E104="Credit quality deterioration trigger confirmation",F$113="Confirmed"),"S44",IF(OR(AND(C104="STSS46",F104&lt;&gt;"N/A",E104="Credit quality deterioration trigger confirmation",F$119="N/A"),AND(C104="STSS46",F104="N/A",E104="Credit quality deterioration trigger confirmation",F$119&lt;&gt;"N/A")),"S46",IF(OR(AND(C104="STSS47",F104&lt;&gt;"N/A",E104="Insolvency-related event confirmation",F$119="N/A"),AND(C104="STS47",F104="N/A",E104="Insolvency-related event confirmation",F$119&lt;&gt;"N/A")),"S47",IF(OR(AND(C104="STSS48",F104&lt;&gt;"N/A",E104="Pre-determined threshold value confirmation",F$119="N/A"),AND(C104="STSS48",F104="N/A",E104="Pre-determined threshold value confirmation",F$119&lt;&gt;"N/A")),"S48",IF(OR(AND(C104="STSS49",F104&lt;&gt;"N/A",E104="New underlying exposures failure generation confirmation",F$119="N/A"),AND(C104="STSS49",F104="N/A",E104="New underlying exposures failure generation confirmation",F$119&lt;&gt;"N/A")),"S49",IF(AND(C104="STSS61",OR(AND(OR(F$29="residential mortgages",F$29="auto loans/leases"),F104="Not available",E104="Environmental performance availability"),AND(OR(F$29="residential mortgages",F$29="auto loans/leases"),F104="N/A",E104="Environmental performance availability"),AND(F$29&lt;&gt;"residential mortgages",F$29&lt;&gt;"auto loans/leases",F104&lt;&gt;"N/A",E104="Environmental performance availability"),AND(E104="Environmental performance explanation",F103="Available",ISBLANK(F104)=TRUE))),"S61",1))))))))))))))))))))))))))))</f>
        <v>#REF!</v>
      </c>
      <c r="P104" s="126">
        <v>10000</v>
      </c>
      <c r="Q104" s="127" t="str">
        <f ca="1">IF(AND(E104="Last notification date",MONTH(TODAY())&gt;9,DAY(TODAY())&gt;9),YEAR(TODAY())&amp;"-"&amp;MONTH(TODAY())&amp;"-"&amp;DAY(TODAY()),IF(AND(E104="Last notification date",MONTH(TODAY())&lt;9,DAY(TODAY())&lt;10),YEAR(TODAY())&amp;"-0"&amp;MONTH(TODAY())&amp;"-0"&amp;DAY(TODAY()),IF(AND(E104="Last notification date",MONTH(TODAY())&gt;9,DAY(TODAY())&lt;10),YEAR(TODAY())&amp;"-"&amp;MONTH(TODAY())&amp;"-0"&amp;DAY(TODAY()),IF(AND(E104="Last notification date",MONTH(TODAY())&lt;10,DAY(TODAY())&gt;9),YEAR(TODAY())&amp;"-0"&amp;MONTH(TODAY())&amp;"-"&amp;DAY(TODAY()),IF(LEFT(G104,4)="{SEC","SEC ID",IF(LEFT(G104,4)="{DAT","DATE",IF(LEFT(G104,4)="{TEX",Val!B$21,IF(LEFT(G104,4)="{ALP",Val!B$20,IF(LEFT(G104,4)="{COU",Val!B$20,IF(OR(LEFT(G104,4)="{ISI",LEFT(G104,4)="{LEI"),Val!B$17,IF(OR(LEFT(G104,4)="{CA_",LEFT(G104,4)="{Mas",LEFT(G104,4)="{Y/N",LEFT(G104,4)="{No ",LEFT(G104,4)="{N/A",LEFT(G104,4)="{Con",LEFT(G104,4)="{LIS"),"LIST","")))))))))))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4" s="126">
        <f t="shared" si="6"/>
        <v>107</v>
      </c>
      <c r="S104" s="128"/>
      <c r="T104" s="126" t="str">
        <f t="shared" si="7"/>
        <v>UNK</v>
      </c>
      <c r="U104" s="126" t="str" cm="1">
        <f t="array" aca="1" ref="U104" ca="1">IF(AND(E104="Payment exemption explanation",ISBLANK(F104)=FALSE,F$77="Confirmed"),"FORMAT",IF(AND(E104="Historical Default and Loss Performance Data location",F$3="Public",ISBLANK(F104)=TRUE),"FORMAT",IF(AND(E103="Subject to severe clawback",F103="Y",ISBLANK(F104)=TRUE),"FORMAT",IF(AND(E103="Subject to severe clawback",F103="N",ISBLANK(F104)=FALSE),"FORMAT",IF(AND(OR(E104="Credit granting criteria supervision comment",E104="Credit granting criteria compliance comment"),ISBLANK(F104)=FALSE,OR(AND(F$34="N",E499="Originator (or original lender) is not a Credit institution"),AND(F$37="N",E$37="Originator (or original lender) is not a Credit institution"))),"FORMAT_S17",IF(AND(C104="STSS60",E104="Location of Liability cash flow model",ISBLANK(F104)=TRUE,F$3="Public"),"FORMAT_S60",IF(AND(C104="STSS58",E104="Historical Default and Loss Performance Data location",ISBLANK(F104)=TRUE,F$3="Public"),"FORMAT_S37",IF(AND(E104="Sponsor LEI",ISBLANK(F104)=TRUE,ISBLANK(F$8)=TRUE),"FORMAT_LEI",IF(AND(E104="Originator LEI",ISBLANK(F104)=TRUE,ISBLANK(F$11)=TRUE),"FORMAT_LEI",IF(OR(T104="EMPTY",P104+1&lt;LEN(F104),AND(G103="{Confirmed/Unconfirmed/N/A}",S104="N/A",F103="N/A",F104&lt;&gt;"")),"FORMAT",IF(OR(AND(E104="Non-ABCP securitisation unique identifier",MID(F104,21,1)&lt;&gt;"N"),AND(E104="ABCP transaction unique identifier",MID(F104,21,1)&lt;&gt;"T"),AND(E104="ABCP programme unique identifier",MID(F104,21,1)&lt;&gt;"P")),"FORMAT_SEC_ID",IF(AND(E104="Underlying exposures classification",F104&lt;&gt;"residential mortgages",F104&lt;&gt;"commercial mortgages",F104&lt;&gt;"credit facilities provided to individuals for personal, family or household consumption purposes",F104&lt;&gt;"credit facilities, including loans and leases, provided to any type of enterprise or corporation",F104&lt;&gt;"auto loans/leases",F104&lt;&gt;"credit-card receivables",F104&lt;&gt;"trade receivables",F104&lt;&gt;"others"),"FORMAT_LIST",IF(AND(E104="Instrument code",LEN(F104)-LEN(SUBSTITUTE(F104,";",""))&lt;&gt;LEN(F103)-LEN(SUBSTITUTE(F103,";",""))),"FORMAT_;",IF(AND(E104="Sponsor country (if multiple countries)",LEN(F104)-LEN(SUBSTITUTE(F104,";",""))&lt;&gt;LEN(F$11)-LEN(SUBSTITUTE(F$11,";",""))),"FORMAT_;",IF(AND(E104="Sponsor country (if multiple countries)",ISBLANK(F104)=FALSE,LEN(F104)-LEN(SUBSTITUTE(F104,";",""))=0),"FORMAT_;",IF(AND(E104="Sponsor country (if multiple countries)",ISBLANK(F104)=TRUE,LEN(F$11)-LEN(SUBSTITUTE(F$11,";",""))&lt;&gt;0),"FORMAT_;",IF(AND(E104="Originator country  (if multiple countries)",LEN(F104)-LEN(SUBSTITUTE(F104,";",""))&lt;&gt;0,ISBLANK(F104)=FALSE,LEN(F104)-LEN(SUBSTITUTE(F104,";",""))&lt;&gt;LEN(F$8)-LEN(SUBSTITUTE(F$8,";",""))),"FORMAT_;",IF(AND(E104="Originator country  (if multiple countries)",ISBLANK(F104)=FALSE,LEN(F104)-LEN(SUBSTITUTE(F104,";",""))=0),"FORMAT_;",IF(AND(E104="Originator country  (if multiple countries)",ISBLANK(F104)=TRUE,LEN(F$8)-LEN(SUBSTITUTE(F$8,";",""))&lt;&gt;0),"FORMAT_;",IF(AND(E104="Original lender country (if multiple countries)",ISBLANK(F104)=FALSE,LEN(F104)-LEN(SUBSTITUTE(F104,";",""))&lt;&gt;0,LEN(F104)-LEN(SUBSTITUTE(F104,";",""))&lt;&gt;LEN(F$14)-LEN(SUBSTITUTE(F$14,";",""))),"FORMAT_;",IF(AND(E104="Original lender country (if multiple countries)",ISBLANK(F104)=TRUE,LEN(F$14)-LEN(SUBSTITUTE(F$14,";",""))&lt;&gt;0),"FORMAT_;",IF(AND(E104="Original lender country (if multiple countries)",ISBLANK(F104)=FALSE,LEN(F104)-LEN(SUBSTITUTE(F104,";",""))=0),"FORMAT_;",IF(OR(AND(E104="Designated Entity LEI",LEN(F104)&lt;&gt;20),AND(G104="{LEI}",LEN(F104)&lt;&gt;0,LEN(F104)&lt;20),AND(G104="{ISIN}",LEN(F104)&lt;&gt;0,LEN(F104)&lt;12),AND(LEN(F104)&lt;&gt;20,E104="Retaining entity LEI",ISBLANK(F104)=FALSE),AND(E104="Instrument ISIN",ISBLANK(F104)=FALSE,LEN(F104)&gt;0,LEN(F104)&lt;11),AND(D104="M",LEFT(G104,4)="{DAT",LEN(F104)&lt;&gt;10)),"FORMAT_LEN",IF(OR(AND(F104&lt;&gt;"",LEFT(G104,4)&lt;&gt;"{TEX",ISNUMBER(SUMPRODUCT(FIND(MID(F104,ROW(INDIRECT("1:"&amp;LEN(F104))),1),W104)))=FALSE),AND(F104&lt;&gt;"",LEFT(G104,4)&lt;&gt;"{TEX",ISERROR(SUMPRODUCT(SEARCH(MID(F104,ROW(INDIRECT("1:"&amp;LEN(TRIM(F104)))),1)," "&amp;W104&amp;CHAR(10)&amp;"""")))=TRUE)),"FORMAT_CHAR",IF(LEFT(G104,4)="{TEX","TEXT","UNK")))))))))))))))))))))))))</f>
        <v>TEXT</v>
      </c>
      <c r="V104" s="126" t="b" cm="1">
        <f t="array" aca="1" ref="V104" ca="1">IF(OR(LEN(F104)&gt;P104+1),FALSE,IF(LEFT(G104,5)="{TEXT",TRUE,IF(AND(ISBLANK(F104)=FALSE,G104="{DATE_TEXT-YYYY-MM-DD}",LEN(F104)&lt;&gt;10),FALSE,IF(AND(ISBLANK(F104)=FALSE,ISNUMBER(SUMPRODUCT(SEARCH(MID(F104,ROW(INDIRECT("1:"&amp;LEN(TRIM(F104)))),1)," "&amp;W104&amp;CHAR(10)&amp;"""")))=FALSE),FALSE,TRUE))))</f>
        <v>1</v>
      </c>
      <c r="W104" s="127" t="str">
        <f>IF(G104="{Applicable/N/A}","N/Aplicable",IF(E104="Designated Entity LEI","ABCDEFGHIJKLMNOPQRSTUVWXYZ0123456789",IF(OR(G104="{ISIN}",G104="{LEI}"),";ABCDEFGHIJKLMNOPQRSTUVWXYZ0123456789",IF(G104="{Master Trust/Other}","Master TuOhe",IF(E104="Securitisation type","Privateublc",IF(LEFT(G104,4)="{CA_",Val!B$21,IF(G104="{COUNTRY_EU_LIST}"," ;abcdefghijklmnopqrstuvwxyzABCDEFGHIJKLMNOPQRSTUVWXYZ0123456789",IF(OR(G104="{NOTIFICATION ID}",G104="{SECURITISATION ID}"),Val!B$15,IF(G104="{COUNTRY_EU}"," ;abcdefghijklmnopqrstuvwxyzABCDEFGHIJKLMNOPQRSTUVWXYZ",IF(G104="{Confirmed/Unconfirmed}","ConfirmedUnc",IF(G104="{Confirmed/Unconfirmed/N/A}","Confirmed/UncNA",IF(LEFT(G104,4)="{DAT","0123456789-",IF(LEFT(G104,4)="{Y/N","YN",IF(OR(LEFT(G104,4)="{N/A",LEFT(G104,4)="{LIS",LEFT(G104,4)="{No ",LEFT(G104,4)="{SEC",LEFT(G104,4)="{Mas"),Val!B$20,IF(LEFT(G104,4)="{TEX",Val!B$21,IF(LEFT(G104,4)="{ALP",Val!B$20,IF(LEFT(G104,4)="{COU",Val!B$20)))))))))))))))))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4" s="132"/>
      <c r="Y104" s="132"/>
      <c r="Z104" s="132"/>
      <c r="AA104" s="132"/>
      <c r="AB104" s="134"/>
      <c r="AC104" s="134"/>
      <c r="AD104" s="132"/>
      <c r="AE104" s="132"/>
      <c r="AF104" s="132"/>
      <c r="AG104" s="129" t="s">
        <v>894</v>
      </c>
      <c r="AH104" s="132"/>
      <c r="AI104" s="117"/>
      <c r="AJ104" s="132"/>
      <c r="AK104" s="75"/>
    </row>
    <row r="105" spans="1:37" s="2" customFormat="1" ht="86.4" x14ac:dyDescent="0.3">
      <c r="A105" s="15" t="s">
        <v>1253</v>
      </c>
      <c r="B105" s="16" t="s">
        <v>453</v>
      </c>
      <c r="C105" s="20" t="s">
        <v>427</v>
      </c>
      <c r="D105" s="21" t="s">
        <v>52</v>
      </c>
      <c r="E105" s="22" t="s">
        <v>428</v>
      </c>
      <c r="F105" s="45" t="s">
        <v>175</v>
      </c>
      <c r="G105" s="60" t="s">
        <v>190</v>
      </c>
      <c r="H105" s="153" t="s">
        <v>429</v>
      </c>
      <c r="I105" s="93" t="s">
        <v>1373</v>
      </c>
      <c r="J105" s="155" t="s">
        <v>430</v>
      </c>
      <c r="K105" s="143" t="s">
        <v>431</v>
      </c>
      <c r="L105" s="143" t="s">
        <v>432</v>
      </c>
      <c r="M105" s="143" t="s">
        <v>171</v>
      </c>
      <c r="N105" s="145" t="s">
        <v>423</v>
      </c>
      <c r="O105" s="126" t="e">
        <f ca="1">IF(LEFT(U105,6)="FORMAT","FMT",IF(AND(E105="Designated Entity LEI",ISBLANK(F105)=FALSE,ISNUMBER(SEARCH(F105,F$8))=FALSE,ISNUMBER(SEARCH(F105,F$11))=FALSE),"DE",IF(AND(C105="STSS1",OR(AND(E105="Instrument ISIN",ISBLANK(F105)=TRUE,ISBLANK(#REF!)=TRUE,ISBLANK(F107)=TRUE),AND(E105="Instrument code",ISBLANK(F105)=TRUE,ISBLANK(F104)=TRUE,ISBLANK(F$5)=TRUE),AND(E105="Instrument code type",ISBLANK(F105)=TRUE,ISBLANK(#REF!)=TRUE,ISBLANK(F104)=TRUE),AND(E105="Instrument code",ISBLANK(F105)=TRUE,ISBLANK(F104)=FALSE),AND(E105="Instrument code type",ISBLANK(F105)=FALSE,ISBLANK(#REF!)=TRUE))),"S1",IF(AND(C105="STSS8",OR(AND(OR(E105="Sponsor country",E105="Originator country",E105="SSPE country",E105="Original Lender country"),ISBLANK(#REF!)=FALSE,ISBLANK(F105)=FALSE),AND(RIGHT(E105,23)="(if multiple countries)",ISBLANK(F104)=FALSE,ISBLANK(F105)=FALSE),AND(OR(E105="Sponsor country",E105="Originator country",E105="Original Lender country"),ISBLANK(#REF!)=TRUE,ISBLANK(F105)=TRUE,ISBLANK(F104)=FALSE))),"S8",IF(AND(C105="STSS5",OR(AND(E105="Exemption on Prospectus",ISBLANK(F105)=TRUE,ISBLANK(F104)=TRUE,ISBLANK(F$23)=TRUE,F$3="Public"),AND(E105="Prospectus Country",ISBLANK(F105)=TRUE,ISBLANK(#REF!)=TRUE,ISBLANK(F107)=TRUE,F$3="Public"),AND(E105="Prospectus identifier ",ISBLANK(F105)=TRUE,ISBLANK(#REF!)=TRUE,ISBLANK(F104)=TRUE,F$3="Public"),AND(E105="Exemption on Prospectus",ISBLANK(F105)=FALSE,ISBLANK(F104)=FALSE,ISBLANK(F$23)=FALSE),AND(E105="Prospectus Country",ISBLANK(F105)=FALSE,ISBLANK(#REF!)=FALSE,ISBLANK(F107)=FALSE),AND(E105="Prospectus identifier ",ISBLANK(F105)=FALSE,ISBLANK(F104)=FALSE,ISBLANK(F104)=FALSE),AND(E105="Prospectus Country",ISBLANK(F105)=FALSE,ISBLANK(#REF!)=TRUE),AND(E105="Prospectus identifier",ISBLANK(F105)=FALSE,ISBLANK(F104)=TRUE),AND(E105="Prospectus Country",ISBLANK(F105)=TRUE,ISBLANK(#REF!)=FALSE),AND(E105="Prospectus identifier",ISBLANK(F105)=TRUE,ISBLANK(F104)=FALSE),AND(E105="Prospectus identifier",ISBLANK(F105)=FALSE,ISBLANK(#REF!)=FALSE,F$3="Public"),AND(E105="Prospectus Country",ISBLANK(F105)=FALSE,ISBLANK(F107)=FALSE,F$3="Public"))),"S5",IF(AND(C105="STSS6",E105="Securitisation Repository name",ISBLANK(F105)=TRUE,F$3="Public"),"S6",IF(AND(C105="STSS12",OR(AND(S105&lt;&gt;"",S105&gt;TODAY()+1))),"S12",IF(AND(C105="STSS13",OR(AND(F$32="N",E$32="Authorised Third party flag",E105&lt;&gt;"Authorised Third party flag",ISBLANK(F105)=FALSE),AND(F$32="Y",E$32="Authorised Third party flag",E105&lt;&gt;"Authorised Third party flag",ISBLANK(F105)=TRUE))),"S13",IF(AND(C105="STSS14",OR(AND(E$32="Authorised Third party flag",E105&lt;&gt;"Authorised Third party flag",F$32="N",ISBLANK(F105)=FALSE),AND(E$32="Authorised Third party flag",E105&lt;&gt;"Authorised Third party flag",F$32="Y",ISBLANK(F105)=TRUE),AND(E$32="Authorised Third party flag",E105&lt;&gt;"Authorised Third party flag",F$32="N",ISBLANK(F105)=FALSE),AND(E$32="Authorised Third party flag",E105&lt;&gt;"Authorised Third party flag",F$32="Y",ISBLANK(F105)=TRUE))),"S14",IF(AND(C105="STSS15",OR(AND(E$32="Authorised Third party flag",F$32="N",E105&lt;&gt;"Authorised Third party flag",ISBLANK(F105)=FALSE),AND(E105&lt;&gt;"Authorised Third party flag",E$32="Authorised Third party flag",F$32="Y",ISBLANK(F105)=TRUE),AND(RIGHT(E105,11)="t Authority",E$32="Authorised Third party flag",F$32="N",ISBLANK(F105)=FALSE))),"S15",IF(AND(C105="STSS4",OR(AND(E105="Multiple STS notifications reason",ISBLANK(F105)=TRUE,F104="Y"),AND(E105="Multiple STS notifications comment",ISBLANK(F105)=TRUE,F$20="Y"),AND(E105="Multiple STS notifications reason",ISBLANK(F105)=FALSE,F104="N"),AND(E105="Multiple STS notifications comment",ISBLANK(F105)=FALSE,F$20="N"))),"Trust",IF(OR(AND(RIGHT(G105,7)="ed/N/A}",F105&lt;&gt;"Confirmed",F105&lt;&gt;"Unconfirmed",F105&lt;&gt;"N/A"),AND(G105="{Confirmed/Unconfirmed}",F105&lt;&gt;"Confirmed",F105&lt;&gt;"Unconfirmed")),"lst",IF(AND(RIGHT(G104,7)="ed/N/A}",C105&lt;&gt;"STSS61",C105&lt;&gt;"STSS23",F104&lt;&gt;"N/A",ISBLANK(F105)=TRUE,D105="C"),"CND",IF(AND(F105="Unconfirmed",C105&lt;&gt;"STSS32"),"UCF",IF(AND(C105="STSS21",E105="Subject to severe clawback",F105="Y"),"S21",IF(AND(C105="STSS23",OR(AND(E104="The seller is not the original lender flag",F105="N/A",F104="Y"),AND(E104="The seller is not the original lender flag",F105&lt;&gt;"N/A",F104="N"),AND(E$48="The seller is not the original lender flag",ISBLANK(F105)=TRUE,F$48="Y"))),"S23",IF(AND(C105="STSS32",OR(AND(E105="Payment exemption",F$77="Unconfirmed",OR(F105="N/A",F105="No exemption",ISBLANK(F105)=TRUE)),AND(E105="Payment exemption",ISBLANK(F105)=FALSE,F$77="Confirmed"))),"S32",IF(AND(C105="STSS18",OR(AND(E105="Credit granting criteria compliance confirmation",F105&lt;&gt;"N/A",F104="N"),AND(E105="Credit granting criteria compliance confirmation",OR(ISBLANK(F105)=TRUE,F105="N/A"),F104="Y"))),"S18",IF(AND(C105="STSS19",OR(AND(F105&lt;&gt;"N/A",F$37="N",E105="Credit granting criteria supervision confirmation"),AND(OR(ISBLANK(F105)=TRUE,F105="N/A"),F$37="Y",E105="Credit granting criteria supervision confirmation"))),"S19",IF(AND(C105="STSS29",OR(AND(E105="Residential Loan requirement confirmation",F105&lt;&gt;"N/A",F$29&lt;&gt;"residential mortgages"),AND(E105="Residential Loan requirement confirmation",F105="N/A",F$29="residential mortgages"))),"S29",IF(AND(C105="STSS34",OR(AND(D105="C",E105="Other options used comment",F104="Y",ISBLANK(F105)=TRUE),AND(E105="Other options used comment",F104="N",D105="C",ISBLANK(F105)=FALSE),AND(E105="No compliance with risk retention requirements",F105="Y"),AND(E105="Vertical slice",F105="N",#REF!="N",F107="N",F108="N",F109="N",F110="N",F111="N"),AND(E105="Seller's share",F105="N",#REF!="N",F107="N",F108="N",F109="N",F110="N",F$87="N"),AND(E105="Randomly-selected exposures kept on balance sheet",F105="N",#REF!="N",F107="N",F108="N",F109="N",F$87="N",F$88="N"),AND(E105="First loss tranche",F105="N",#REF!="N",F107="N",F108="N",F$87="N",F$88="N",F$89="N"),AND(E105="First loss exposure in each asset indicator",F105="N",#REF!="N",F107="N",F$87="N",F$88="N",F$89="N",F$90="N"),AND(E105="No compliance with risk retention requirements",F105="N",#REF!="N",F$87="N",F$88="N",F$89="N",F$90="N",F$91="N"),AND(E105="Other option indicator",F105="N",F$87="N",F$88="N",F$89="N",F$90="N",F$91="N",F$92="N"),AND(E105="Retaining entity LEI",ISBLANK(F105)=TRUE,ISBLANK(#REF!)=TRUE),AND(E105="Retaining entity name",ISBLANK(F105)=TRUE,ISBLANK(F104)=TRUE))),"S34",IF(AND(C105="STSS37",OR(AND(F105="N/A",E105="Common standards underwriting derivatives confirmation",F$97&lt;&gt;"No derivatives"),AND(F105&lt;&gt;"N/A",E105="Common standards underwriting derivatives confirmation",F$97="No derivatives"))),"S37",IF(AND(C105="STSS44",F105="N/A",E105="Credit quality deterioration trigger confirmation",F$113="Confirmed"),"S44",IF(OR(AND(C105="STSS46",F105&lt;&gt;"N/A",E105="Credit quality deterioration trigger confirmation",F$119="N/A"),AND(C105="STSS46",F105="N/A",E105="Credit quality deterioration trigger confirmation",F$119&lt;&gt;"N/A")),"S46",IF(OR(AND(C105="STSS47",F105&lt;&gt;"N/A",E105="Insolvency-related event confirmation",F$119="N/A"),AND(C105="STS47",F105="N/A",E105="Insolvency-related event confirmation",F$119&lt;&gt;"N/A")),"S47",IF(OR(AND(C105="STSS48",F105&lt;&gt;"N/A",E105="Pre-determined threshold value confirmation",F$119="N/A"),AND(C105="STSS48",F105="N/A",E105="Pre-determined threshold value confirmation",F$119&lt;&gt;"N/A")),"S48",IF(OR(AND(C105="STSS49",F105&lt;&gt;"N/A",E105="New underlying exposures failure generation confirmation",F$119="N/A"),AND(C105="STSS49",F105="N/A",E105="New underlying exposures failure generation confirmation",F$119&lt;&gt;"N/A")),"S49",IF(AND(C105="STSS61",OR(AND(OR(F$29="residential mortgages",F$29="auto loans/leases"),F105="Not available",E105="Environmental performance availability"),AND(OR(F$29="residential mortgages",F$29="auto loans/leases"),F105="N/A",E105="Environmental performance availability"),AND(F$29&lt;&gt;"residential mortgages",F$29&lt;&gt;"auto loans/leases",F105&lt;&gt;"N/A",E105="Environmental performance availability"),AND(E105="Environmental performance explanation",F104="Available",ISBLANK(F105)=TRUE))),"S61",1))))))))))))))))))))))))))))</f>
        <v>#REF!</v>
      </c>
      <c r="P105" s="126">
        <v>12</v>
      </c>
      <c r="Q105" s="127" t="str">
        <f ca="1">IF(AND(E105="Last notification date",MONTH(TODAY())&gt;9,DAY(TODAY())&gt;9),YEAR(TODAY())&amp;"-"&amp;MONTH(TODAY())&amp;"-"&amp;DAY(TODAY()),IF(AND(E105="Last notification date",MONTH(TODAY())&lt;9,DAY(TODAY())&lt;10),YEAR(TODAY())&amp;"-0"&amp;MONTH(TODAY())&amp;"-0"&amp;DAY(TODAY()),IF(AND(E105="Last notification date",MONTH(TODAY())&gt;9,DAY(TODAY())&lt;10),YEAR(TODAY())&amp;"-"&amp;MONTH(TODAY())&amp;"-0"&amp;DAY(TODAY()),IF(AND(E105="Last notification date",MONTH(TODAY())&lt;10,DAY(TODAY())&gt;9),YEAR(TODAY())&amp;"-0"&amp;MONTH(TODAY())&amp;"-"&amp;DAY(TODAY()),IF(LEFT(G105,4)="{SEC","SEC ID",IF(LEFT(G105,4)="{DAT","DATE",IF(LEFT(G105,4)="{TEX",Val!B$21,IF(LEFT(G105,4)="{ALP",Val!B$20,IF(LEFT(G105,4)="{COU",Val!B$20,IF(OR(LEFT(G105,4)="{ISI",LEFT(G105,4)="{LEI"),Val!B$17,IF(OR(LEFT(G105,4)="{CA_",LEFT(G105,4)="{Mas",LEFT(G105,4)="{Y/N",LEFT(G105,4)="{No ",LEFT(G105,4)="{N/A",LEFT(G105,4)="{Con",LEFT(G105,4)="{LIS"),"LIST","")))))))))))</f>
        <v>LIST</v>
      </c>
      <c r="R105" s="126">
        <f t="shared" si="6"/>
        <v>9</v>
      </c>
      <c r="S105" s="128"/>
      <c r="T105" s="126" t="str">
        <f t="shared" si="7"/>
        <v>UNK</v>
      </c>
      <c r="U105" s="126" t="str" cm="1">
        <f t="array" aca="1" ref="U105" ca="1">IF(AND(E105="Payment exemption explanation",ISBLANK(F105)=FALSE,F$77="Confirmed"),"FORMAT",IF(AND(E105="Historical Default and Loss Performance Data location",F$3="Public",ISBLANK(F105)=TRUE),"FORMAT",IF(AND(E104="Subject to severe clawback",F104="Y",ISBLANK(F105)=TRUE),"FORMAT",IF(AND(E104="Subject to severe clawback",F104="N",ISBLANK(F105)=FALSE),"FORMAT",IF(AND(OR(E105="Credit granting criteria supervision comment",E105="Credit granting criteria compliance comment"),ISBLANK(F105)=FALSE,OR(AND(F$34="N",E500="Originator (or original lender) is not a Credit institution"),AND(F$37="N",E$37="Originator (or original lender) is not a Credit institution"))),"FORMAT_S17",IF(AND(C105="STSS60",E105="Location of Liability cash flow model",ISBLANK(F105)=TRUE,F$3="Public"),"FORMAT_S60",IF(AND(C105="STSS58",E105="Historical Default and Loss Performance Data location",ISBLANK(F105)=TRUE,F$3="Public"),"FORMAT_S37",IF(AND(E105="Sponsor LEI",ISBLANK(F105)=TRUE,ISBLANK(F$8)=TRUE),"FORMAT_LEI",IF(AND(E105="Originator LEI",ISBLANK(F105)=TRUE,ISBLANK(F$11)=TRUE),"FORMAT_LEI",IF(OR(T105="EMPTY",P105+1&lt;LEN(F105),AND(G104="{Confirmed/Unconfirmed/N/A}",S105="N/A",F104="N/A",F105&lt;&gt;"")),"FORMAT",IF(OR(AND(E105="Non-ABCP securitisation unique identifier",MID(F105,21,1)&lt;&gt;"N"),AND(E105="ABCP transaction unique identifier",MID(F105,21,1)&lt;&gt;"T"),AND(E105="ABCP programme unique identifier",MID(F105,21,1)&lt;&gt;"P")),"FORMAT_SEC_ID",IF(AND(E105="Underlying exposures classification",F105&lt;&gt;"residential mortgages",F105&lt;&gt;"commercial mortgages",F105&lt;&gt;"credit facilities provided to individuals for personal, family or household consumption purposes",F105&lt;&gt;"credit facilities, including loans and leases, provided to any type of enterprise or corporation",F105&lt;&gt;"auto loans/leases",F105&lt;&gt;"credit-card receivables",F105&lt;&gt;"trade receivables",F105&lt;&gt;"others"),"FORMAT_LIST",IF(AND(E105="Instrument code",LEN(F105)-LEN(SUBSTITUTE(F105,";",""))&lt;&gt;LEN(F104)-LEN(SUBSTITUTE(F104,";",""))),"FORMAT_;",IF(AND(E105="Sponsor country (if multiple countries)",LEN(F105)-LEN(SUBSTITUTE(F105,";",""))&lt;&gt;LEN(F$11)-LEN(SUBSTITUTE(F$11,";",""))),"FORMAT_;",IF(AND(E105="Sponsor country (if multiple countries)",ISBLANK(F105)=FALSE,LEN(F105)-LEN(SUBSTITUTE(F105,";",""))=0),"FORMAT_;",IF(AND(E105="Sponsor country (if multiple countries)",ISBLANK(F105)=TRUE,LEN(F$11)-LEN(SUBSTITUTE(F$11,";",""))&lt;&gt;0),"FORMAT_;",IF(AND(E105="Originator country  (if multiple countries)",LEN(F105)-LEN(SUBSTITUTE(F105,";",""))&lt;&gt;0,ISBLANK(F105)=FALSE,LEN(F105)-LEN(SUBSTITUTE(F105,";",""))&lt;&gt;LEN(F$8)-LEN(SUBSTITUTE(F$8,";",""))),"FORMAT_;",IF(AND(E105="Originator country  (if multiple countries)",ISBLANK(F105)=FALSE,LEN(F105)-LEN(SUBSTITUTE(F105,";",""))=0),"FORMAT_;",IF(AND(E105="Originator country  (if multiple countries)",ISBLANK(F105)=TRUE,LEN(F$8)-LEN(SUBSTITUTE(F$8,";",""))&lt;&gt;0),"FORMAT_;",IF(AND(E105="Original lender country (if multiple countries)",ISBLANK(F105)=FALSE,LEN(F105)-LEN(SUBSTITUTE(F105,";",""))&lt;&gt;0,LEN(F105)-LEN(SUBSTITUTE(F105,";",""))&lt;&gt;LEN(F$14)-LEN(SUBSTITUTE(F$14,";",""))),"FORMAT_;",IF(AND(E105="Original lender country (if multiple countries)",ISBLANK(F105)=TRUE,LEN(F$14)-LEN(SUBSTITUTE(F$14,";",""))&lt;&gt;0),"FORMAT_;",IF(AND(E105="Original lender country (if multiple countries)",ISBLANK(F105)=FALSE,LEN(F105)-LEN(SUBSTITUTE(F105,";",""))=0),"FORMAT_;",IF(OR(AND(E105="Designated Entity LEI",LEN(F105)&lt;&gt;20),AND(G105="{LEI}",LEN(F105)&lt;&gt;0,LEN(F105)&lt;20),AND(G105="{ISIN}",LEN(F105)&lt;&gt;0,LEN(F105)&lt;12),AND(LEN(F105)&lt;&gt;20,E105="Retaining entity LEI",ISBLANK(F105)=FALSE),AND(E105="Instrument ISIN",ISBLANK(F105)=FALSE,LEN(F105)&gt;0,LEN(F105)&lt;11),AND(D105="M",LEFT(G105,4)="{DAT",LEN(F105)&lt;&gt;10)),"FORMAT_LEN",IF(OR(AND(F105&lt;&gt;"",LEFT(G105,4)&lt;&gt;"{TEX",ISNUMBER(SUMPRODUCT(FIND(MID(F105,ROW(INDIRECT("1:"&amp;LEN(F105))),1),W105)))=FALSE),AND(F105&lt;&gt;"",LEFT(G105,4)&lt;&gt;"{TEX",ISERROR(SUMPRODUCT(SEARCH(MID(F105,ROW(INDIRECT("1:"&amp;LEN(TRIM(F105)))),1)," "&amp;W105&amp;CHAR(10)&amp;"""")))=TRUE)),"FORMAT_CHAR",IF(LEFT(G105,4)="{TEX","TEXT","UNK")))))))))))))))))))))))))</f>
        <v>UNK</v>
      </c>
      <c r="V105" s="126" t="b" cm="1">
        <f t="array" aca="1" ref="V105" ca="1">IF(OR(LEN(F105)&gt;P105+1),FALSE,IF(LEFT(G105,5)="{TEXT",TRUE,IF(AND(ISBLANK(F105)=FALSE,G105="{DATE_TEXT-YYYY-MM-DD}",LEN(F105)&lt;&gt;10),FALSE,IF(AND(ISBLANK(F105)=FALSE,ISNUMBER(SUMPRODUCT(SEARCH(MID(F105,ROW(INDIRECT("1:"&amp;LEN(TRIM(F105)))),1)," "&amp;W105&amp;CHAR(10)&amp;"""")))=FALSE),FALSE,TRUE))))</f>
        <v>1</v>
      </c>
      <c r="W105" s="127" t="str">
        <f>IF(G105="{Applicable/N/A}","N/Aplicable",IF(E105="Designated Entity LEI","ABCDEFGHIJKLMNOPQRSTUVWXYZ0123456789",IF(OR(G105="{ISIN}",G105="{LEI}"),";ABCDEFGHIJKLMNOPQRSTUVWXYZ0123456789",IF(G105="{Master Trust/Other}","Master TuOhe",IF(E105="Securitisation type","Privateublc",IF(LEFT(G105,4)="{CA_",Val!B$21,IF(G105="{COUNTRY_EU_LIST}"," ;abcdefghijklmnopqrstuvwxyzABCDEFGHIJKLMNOPQRSTUVWXYZ0123456789",IF(OR(G105="{NOTIFICATION ID}",G105="{SECURITISATION ID}"),Val!B$15,IF(G105="{COUNTRY_EU}"," ;abcdefghijklmnopqrstuvwxyzABCDEFGHIJKLMNOPQRSTUVWXYZ",IF(G105="{Confirmed/Unconfirmed}","ConfirmedUnc",IF(G105="{Confirmed/Unconfirmed/N/A}","Confirmed/UncNA",IF(LEFT(G105,4)="{DAT","0123456789-",IF(LEFT(G105,4)="{Y/N","YN",IF(OR(LEFT(G105,4)="{N/A",LEFT(G105,4)="{LIS",LEFT(G105,4)="{No ",LEFT(G105,4)="{SEC",LEFT(G105,4)="{Mas"),Val!B$20,IF(LEFT(G105,4)="{TEX",Val!B$21,IF(LEFT(G105,4)="{ALP",Val!B$20,IF(LEFT(G105,4)="{COU",Val!B$20)))))))))))))))))</f>
        <v>ConfirmedUnc</v>
      </c>
      <c r="X105" s="132"/>
      <c r="Y105" s="132"/>
      <c r="Z105" s="132"/>
      <c r="AA105" s="132"/>
      <c r="AB105" s="134"/>
      <c r="AC105" s="134"/>
      <c r="AD105" s="132"/>
      <c r="AE105" s="132"/>
      <c r="AF105" s="132"/>
      <c r="AG105" s="129" t="s">
        <v>888</v>
      </c>
      <c r="AH105" s="132"/>
      <c r="AI105" s="117"/>
      <c r="AJ105" s="132"/>
      <c r="AK105" s="75"/>
    </row>
    <row r="106" spans="1:37" s="2" customFormat="1" ht="409.6" x14ac:dyDescent="0.3">
      <c r="A106" s="15" t="s">
        <v>1254</v>
      </c>
      <c r="B106" s="16" t="s">
        <v>460</v>
      </c>
      <c r="C106" s="30" t="s">
        <v>427</v>
      </c>
      <c r="D106" s="31" t="s">
        <v>46</v>
      </c>
      <c r="E106" s="26" t="s">
        <v>434</v>
      </c>
      <c r="F106" s="142" t="s">
        <v>1460</v>
      </c>
      <c r="G106" s="109" t="s">
        <v>114</v>
      </c>
      <c r="H106" s="154"/>
      <c r="I106" s="88" t="s">
        <v>1335</v>
      </c>
      <c r="J106" s="159" t="s">
        <v>430</v>
      </c>
      <c r="K106" s="144" t="s">
        <v>431</v>
      </c>
      <c r="L106" s="144" t="s">
        <v>432</v>
      </c>
      <c r="M106" s="144" t="s">
        <v>171</v>
      </c>
      <c r="N106" s="146" t="s">
        <v>423</v>
      </c>
      <c r="O106" s="126" t="e">
        <f ca="1">IF(LEFT(U106,6)="FORMAT","FMT",IF(AND(E106="Designated Entity LEI",ISBLANK(#REF!)=FALSE,ISNUMBER(SEARCH(#REF!,F$8))=FALSE,ISNUMBER(SEARCH(#REF!,F$11))=FALSE),"DE",IF(AND(C106="STSS1",OR(AND(E106="Instrument ISIN",ISBLANK(#REF!)=TRUE,ISBLANK(F107)=TRUE,ISBLANK(F108)=TRUE),AND(E106="Instrument code",ISBLANK(#REF!)=TRUE,ISBLANK(F105)=TRUE,ISBLANK(F$5)=TRUE),AND(E106="Instrument code type",ISBLANK(#REF!)=TRUE,ISBLANK(F107)=TRUE,ISBLANK(F105)=TRUE),AND(E106="Instrument code",ISBLANK(#REF!)=TRUE,ISBLANK(F105)=FALSE),AND(E106="Instrument code type",ISBLANK(#REF!)=FALSE,ISBLANK(F107)=TRUE))),"S1",IF(AND(C106="STSS8",OR(AND(OR(E106="Sponsor country",E106="Originator country",E106="SSPE country",E106="Original Lender country"),ISBLANK(F107)=FALSE,ISBLANK(#REF!)=FALSE),AND(RIGHT(E106,23)="(if multiple countries)",ISBLANK(F105)=FALSE,ISBLANK(#REF!)=FALSE),AND(OR(E106="Sponsor country",E106="Originator country",E106="Original Lender country"),ISBLANK(F107)=TRUE,ISBLANK(#REF!)=TRUE,ISBLANK(F105)=FALSE))),"S8",IF(AND(C106="STSS5",OR(AND(E106="Exemption on Prospectus",ISBLANK(#REF!)=TRUE,ISBLANK(F105)=TRUE,ISBLANK(F$23)=TRUE,F$3="Public"),AND(E106="Prospectus Country",ISBLANK(#REF!)=TRUE,ISBLANK(F107)=TRUE,ISBLANK(F108)=TRUE,F$3="Public"),AND(E106="Prospectus identifier ",ISBLANK(#REF!)=TRUE,ISBLANK(F107)=TRUE,ISBLANK(F105)=TRUE,F$3="Public"),AND(E106="Exemption on Prospectus",ISBLANK(#REF!)=FALSE,ISBLANK(F105)=FALSE,ISBLANK(F$23)=FALSE),AND(E106="Prospectus Country",ISBLANK(#REF!)=FALSE,ISBLANK(F107)=FALSE,ISBLANK(F108)=FALSE),AND(E106="Prospectus identifier ",ISBLANK(#REF!)=FALSE,ISBLANK(F105)=FALSE,ISBLANK(F105)=FALSE),AND(E106="Prospectus Country",ISBLANK(#REF!)=FALSE,ISBLANK(F107)=TRUE),AND(E106="Prospectus identifier",ISBLANK(#REF!)=FALSE,ISBLANK(F105)=TRUE),AND(E106="Prospectus Country",ISBLANK(#REF!)=TRUE,ISBLANK(F107)=FALSE),AND(E106="Prospectus identifier",ISBLANK(#REF!)=TRUE,ISBLANK(F105)=FALSE),AND(E106="Prospectus identifier",ISBLANK(#REF!)=FALSE,ISBLANK(F107)=FALSE,F$3="Public"),AND(E106="Prospectus Country",ISBLANK(#REF!)=FALSE,ISBLANK(F108)=FALSE,F$3="Public"))),"S5",IF(AND(C106="STSS6",E106="Securitisation Repository name",ISBLANK(#REF!)=TRUE,F$3="Public"),"S6",IF(AND(C106="STSS12",OR(AND(S106&lt;&gt;"",S106&gt;TODAY()+1))),"S12",IF(AND(C106="STSS13",OR(AND(F$32="N",E$32="Authorised Third party flag",E106&lt;&gt;"Authorised Third party flag",ISBLANK(#REF!)=FALSE),AND(F$32="Y",E$32="Authorised Third party flag",E106&lt;&gt;"Authorised Third party flag",ISBLANK(#REF!)=TRUE))),"S13",IF(AND(C106="STSS14",OR(AND(E$32="Authorised Third party flag",E106&lt;&gt;"Authorised Third party flag",F$32="N",ISBLANK(#REF!)=FALSE),AND(E$32="Authorised Third party flag",E106&lt;&gt;"Authorised Third party flag",F$32="Y",ISBLANK(#REF!)=TRUE),AND(E$32="Authorised Third party flag",E106&lt;&gt;"Authorised Third party flag",F$32="N",ISBLANK(#REF!)=FALSE),AND(E$32="Authorised Third party flag",E106&lt;&gt;"Authorised Third party flag",F$32="Y",ISBLANK(#REF!)=TRUE))),"S14",IF(AND(C106="STSS15",OR(AND(E$32="Authorised Third party flag",F$32="N",E106&lt;&gt;"Authorised Third party flag",ISBLANK(#REF!)=FALSE),AND(E106&lt;&gt;"Authorised Third party flag",E$32="Authorised Third party flag",F$32="Y",ISBLANK(#REF!)=TRUE),AND(RIGHT(E106,11)="t Authority",E$32="Authorised Third party flag",F$32="N",ISBLANK(#REF!)=FALSE))),"S15",IF(AND(C106="STSS4",OR(AND(E106="Multiple STS notifications reason",ISBLANK(#REF!)=TRUE,F105="Y"),AND(E106="Multiple STS notifications comment",ISBLANK(#REF!)=TRUE,F$20="Y"),AND(E106="Multiple STS notifications reason",ISBLANK(#REF!)=FALSE,F105="N"),AND(E106="Multiple STS notifications comment",ISBLANK(#REF!)=FALSE,F$20="N"))),"Trust",IF(OR(AND(RIGHT(F106,7)="ed/N/A}",#REF!&lt;&gt;"Confirmed",#REF!&lt;&gt;"Unconfirmed",#REF!&lt;&gt;"N/A"),AND(F106="{Confirmed/Unconfirmed}",#REF!&lt;&gt;"Confirmed",#REF!&lt;&gt;"Unconfirmed")),"lst",IF(AND(RIGHT(G105,7)="ed/N/A}",C106&lt;&gt;"STSS61",C106&lt;&gt;"STSS23",F105&lt;&gt;"N/A",ISBLANK(#REF!)=TRUE,D106="C"),"CND",IF(AND(#REF!="Unconfirmed",C106&lt;&gt;"STSS32"),"UCF",IF(AND(C106="STSS21",E106="Subject to severe clawback",#REF!="Y"),"S21",IF(AND(C106="STSS23",OR(AND(E105="The seller is not the original lender flag",#REF!="N/A",F105="Y"),AND(E105="The seller is not the original lender flag",#REF!&lt;&gt;"N/A",F105="N"),AND(E$48="The seller is not the original lender flag",ISBLANK(#REF!)=TRUE,F$48="Y"))),"S23",IF(AND(C106="STSS32",OR(AND(E106="Payment exemption",F$77="Unconfirmed",OR(#REF!="N/A",#REF!="No exemption",ISBLANK(#REF!)=TRUE)),AND(E106="Payment exemption",ISBLANK(#REF!)=FALSE,F$77="Confirmed"))),"S32",IF(AND(C106="STSS18",OR(AND(E106="Credit granting criteria compliance confirmation",#REF!&lt;&gt;"N/A",F105="N"),AND(E106="Credit granting criteria compliance confirmation",OR(ISBLANK(#REF!)=TRUE,#REF!="N/A"),F105="Y"))),"S18",IF(AND(C106="STSS19",OR(AND(#REF!&lt;&gt;"N/A",F$37="N",E106="Credit granting criteria supervision confirmation"),AND(OR(ISBLANK(#REF!)=TRUE,#REF!="N/A"),F$37="Y",E106="Credit granting criteria supervision confirmation"))),"S19",IF(AND(C106="STSS29",OR(AND(E106="Residential Loan requirement confirmation",#REF!&lt;&gt;"N/A",F$29&lt;&gt;"residential mortgages"),AND(E106="Residential Loan requirement confirmation",#REF!="N/A",F$29="residential mortgages"))),"S29",IF(AND(C106="STSS34",OR(AND(D106="C",E106="Other options used comment",F105="Y",ISBLANK(#REF!)=TRUE),AND(E106="Other options used comment",F105="N",D106="C",ISBLANK(#REF!)=FALSE),AND(E106="No compliance with risk retention requirements",#REF!="Y"),AND(E106="Vertical slice",#REF!="N",F107="N",F108="N",F109="N",F110="N",F111="N",F112="N"),AND(E106="Seller's share",#REF!="N",F107="N",F108="N",F109="N",F110="N",F111="N",F$87="N"),AND(E106="Randomly-selected exposures kept on balance sheet",#REF!="N",F107="N",F108="N",F109="N",F110="N",F$87="N",F$88="N"),AND(E106="First loss tranche",#REF!="N",F107="N",F108="N",F109="N",F$87="N",F$88="N",F$89="N"),AND(E106="First loss exposure in each asset indicator",#REF!="N",F107="N",F108="N",F$87="N",F$88="N",F$89="N",F$90="N"),AND(E106="No compliance with risk retention requirements",#REF!="N",F107="N",F$87="N",F$88="N",F$89="N",F$90="N",F$91="N"),AND(E106="Other option indicator",#REF!="N",F$87="N",F$88="N",F$89="N",F$90="N",F$91="N",F$92="N"),AND(E106="Retaining entity LEI",ISBLANK(#REF!)=TRUE,ISBLANK(F107)=TRUE),AND(E106="Retaining entity name",ISBLANK(#REF!)=TRUE,ISBLANK(F105)=TRUE))),"S34",IF(AND(C106="STSS37",OR(AND(#REF!="N/A",E106="Common standards underwriting derivatives confirmation",F$97&lt;&gt;"No derivatives"),AND(#REF!&lt;&gt;"N/A",E106="Common standards underwriting derivatives confirmation",F$97="No derivatives"))),"S37",IF(AND(C106="STSS44",#REF!="N/A",E106="Credit quality deterioration trigger confirmation",F$113="Confirmed"),"S44",IF(OR(AND(C106="STSS46",#REF!&lt;&gt;"N/A",E106="Credit quality deterioration trigger confirmation",F$119="N/A"),AND(C106="STSS46",#REF!="N/A",E106="Credit quality deterioration trigger confirmation",F$119&lt;&gt;"N/A")),"S46",IF(OR(AND(C106="STSS47",#REF!&lt;&gt;"N/A",E106="Insolvency-related event confirmation",F$119="N/A"),AND(C106="STS47",#REF!="N/A",E106="Insolvency-related event confirmation",F$119&lt;&gt;"N/A")),"S47",IF(OR(AND(C106="STSS48",#REF!&lt;&gt;"N/A",E106="Pre-determined threshold value confirmation",F$119="N/A"),AND(C106="STSS48",#REF!="N/A",E106="Pre-determined threshold value confirmation",F$119&lt;&gt;"N/A")),"S48",IF(OR(AND(C106="STSS49",#REF!&lt;&gt;"N/A",E106="New underlying exposures failure generation confirmation",F$119="N/A"),AND(C106="STSS49",#REF!="N/A",E106="New underlying exposures failure generation confirmation",F$119&lt;&gt;"N/A")),"S49",IF(AND(C106="STSS61",OR(AND(OR(F$29="residential mortgages",F$29="auto loans/leases"),#REF!="Not available",E106="Environmental performance availability"),AND(OR(F$29="residential mortgages",F$29="auto loans/leases"),#REF!="N/A",E106="Environmental performance availability"),AND(F$29&lt;&gt;"residential mortgages",F$29&lt;&gt;"auto loans/leases",#REF!&lt;&gt;"N/A",E106="Environmental performance availability"),AND(E106="Environmental performance explanation",F105="Available",ISBLANK(#REF!)=TRUE))),"S61",1))))))))))))))))))))))))))))</f>
        <v>#REF!</v>
      </c>
      <c r="P106" s="126">
        <v>5000</v>
      </c>
      <c r="Q106" s="127" t="str">
        <f ca="1">IF(AND(E106="Last notification date",MONTH(TODAY())&gt;9,DAY(TODAY())&gt;9),YEAR(TODAY())&amp;"-"&amp;MONTH(TODAY())&amp;"-"&amp;DAY(TODAY()),IF(AND(E106="Last notification date",MONTH(TODAY())&lt;9,DAY(TODAY())&lt;10),YEAR(TODAY())&amp;"-0"&amp;MONTH(TODAY())&amp;"-0"&amp;DAY(TODAY()),IF(AND(E106="Last notification date",MONTH(TODAY())&gt;9,DAY(TODAY())&lt;10),YEAR(TODAY())&amp;"-"&amp;MONTH(TODAY())&amp;"-0"&amp;DAY(TODAY()),IF(AND(E106="Last notification date",MONTH(TODAY())&lt;10,DAY(TODAY())&gt;9),YEAR(TODAY())&amp;"-0"&amp;MONTH(TODAY())&amp;"-"&amp;DAY(TODAY()),IF(LEFT(F106,4)="{SEC","SEC ID",IF(LEFT(F106,4)="{DAT","DATE",IF(LEFT(F106,4)="{TEX",Val!B$21,IF(LEFT(F106,4)="{ALP",Val!B$20,IF(LEFT(F106,4)="{COU",Val!B$20,IF(OR(LEFT(F106,4)="{ISI",LEFT(F106,4)="{LEI"),Val!B$17,IF(OR(LEFT(F106,4)="{CA_",LEFT(F106,4)="{Mas",LEFT(F106,4)="{Y/N",LEFT(F106,4)="{No ",LEFT(F106,4)="{N/A",LEFT(F106,4)="{Con",LEFT(F106,4)="{LIS"),"LIST","")))))))))))</f>
        <v/>
      </c>
      <c r="R106" s="126" t="e">
        <f>LEN(#REF!)</f>
        <v>#REF!</v>
      </c>
      <c r="S106" s="128"/>
      <c r="T106" s="126" t="str">
        <f>IF(AND(D106="M",ISBLANK(#REF!)=TRUE),"EMPTY",IF(AND(D106&lt;&gt;"M",ISBLANK(#REF!)=TRUE),"BLANK","UNK"))</f>
        <v>UNK</v>
      </c>
      <c r="U106" s="126" t="e" cm="1">
        <f t="array" aca="1" ref="U106" ca="1">IF(AND(E106="Payment exemption explanation",ISBLANK(#REF!)=FALSE,F$77="Confirmed"),"FORMAT",IF(AND(E106="Historical Default and Loss Performance Data location",F$3="Public",ISBLANK(#REF!)=TRUE),"FORMAT",IF(AND(E105="Subject to severe clawback",F105="Y",ISBLANK(#REF!)=TRUE),"FORMAT",IF(AND(E105="Subject to severe clawback",F105="N",ISBLANK(#REF!)=FALSE),"FORMAT",IF(AND(OR(E106="Credit granting criteria supervision comment",E106="Credit granting criteria compliance comment"),ISBLANK(#REF!)=FALSE,OR(AND(F$34="N",E501="Originator (or original lender) is not a Credit institution"),AND(F$37="N",E$37="Originator (or original lender) is not a Credit institution"))),"FORMAT_S17",IF(AND(C106="STSS60",E106="Location of Liability cash flow model",ISBLANK(#REF!)=TRUE,F$3="Public"),"FORMAT_S60",IF(AND(C106="STSS58",E106="Historical Default and Loss Performance Data location",ISBLANK(#REF!)=TRUE,F$3="Public"),"FORMAT_S37",IF(AND(E106="Sponsor LEI",ISBLANK(#REF!)=TRUE,ISBLANK(F$8)=TRUE),"FORMAT_LEI",IF(AND(E106="Originator LEI",ISBLANK(#REF!)=TRUE,ISBLANK(F$11)=TRUE),"FORMAT_LEI",IF(OR(T106="EMPTY",P106+1&lt;LEN(#REF!),AND(G105="{Confirmed/Unconfirmed/N/A}",S106="N/A",F105="N/A",#REF!&lt;&gt;"")),"FORMAT",IF(OR(AND(E106="Non-ABCP securitisation unique identifier",MID(#REF!,21,1)&lt;&gt;"N"),AND(E106="ABCP transaction unique identifier",MID(#REF!,21,1)&lt;&gt;"T"),AND(E106="ABCP programme unique identifier",MID(#REF!,21,1)&lt;&gt;"P")),"FORMAT_SEC_ID",IF(AND(E106="Underlying exposures classification",#REF!&lt;&gt;"residential mortgages",#REF!&lt;&gt;"commercial mortgages",#REF!&lt;&gt;"credit facilities provided to individuals for personal, family or household consumption purposes",#REF!&lt;&gt;"credit facilities, including loans and leases, provided to any type of enterprise or corporation",#REF!&lt;&gt;"auto loans/leases",#REF!&lt;&gt;"credit-card receivables",#REF!&lt;&gt;"trade receivables",#REF!&lt;&gt;"others"),"FORMAT_LIST",IF(AND(E106="Instrument code",LEN(#REF!)-LEN(SUBSTITUTE(#REF!,";",""))&lt;&gt;LEN(F105)-LEN(SUBSTITUTE(F105,";",""))),"FORMAT_;",IF(AND(E106="Sponsor country (if multiple countries)",LEN(#REF!)-LEN(SUBSTITUTE(#REF!,";",""))&lt;&gt;LEN(F$11)-LEN(SUBSTITUTE(F$11,";",""))),"FORMAT_;",IF(AND(E106="Sponsor country (if multiple countries)",ISBLANK(#REF!)=FALSE,LEN(#REF!)-LEN(SUBSTITUTE(#REF!,";",""))=0),"FORMAT_;",IF(AND(E106="Sponsor country (if multiple countries)",ISBLANK(#REF!)=TRUE,LEN(F$11)-LEN(SUBSTITUTE(F$11,";",""))&lt;&gt;0),"FORMAT_;",IF(AND(E106="Originator country  (if multiple countries)",LEN(#REF!)-LEN(SUBSTITUTE(#REF!,";",""))&lt;&gt;0,ISBLANK(#REF!)=FALSE,LEN(#REF!)-LEN(SUBSTITUTE(#REF!,";",""))&lt;&gt;LEN(F$8)-LEN(SUBSTITUTE(F$8,";",""))),"FORMAT_;",IF(AND(E106="Originator country  (if multiple countries)",ISBLANK(#REF!)=FALSE,LEN(#REF!)-LEN(SUBSTITUTE(#REF!,";",""))=0),"FORMAT_;",IF(AND(E106="Originator country  (if multiple countries)",ISBLANK(#REF!)=TRUE,LEN(F$8)-LEN(SUBSTITUTE(F$8,";",""))&lt;&gt;0),"FORMAT_;",IF(AND(E106="Original lender country (if multiple countries)",ISBLANK(#REF!)=FALSE,LEN(#REF!)-LEN(SUBSTITUTE(#REF!,";",""))&lt;&gt;0,LEN(#REF!)-LEN(SUBSTITUTE(#REF!,";",""))&lt;&gt;LEN(F$14)-LEN(SUBSTITUTE(F$14,";",""))),"FORMAT_;",IF(AND(E106="Original lender country (if multiple countries)",ISBLANK(#REF!)=TRUE,LEN(F$14)-LEN(SUBSTITUTE(F$14,";",""))&lt;&gt;0),"FORMAT_;",IF(AND(E106="Original lender country (if multiple countries)",ISBLANK(#REF!)=FALSE,LEN(#REF!)-LEN(SUBSTITUTE(#REF!,";",""))=0),"FORMAT_;",IF(OR(AND(E106="Designated Entity LEI",LEN(#REF!)&lt;&gt;20),AND(F106="{LEI}",LEN(#REF!)&lt;&gt;0,LEN(#REF!)&lt;20),AND(F106="{ISIN}",LEN(#REF!)&lt;&gt;0,LEN(#REF!)&lt;12),AND(LEN(#REF!)&lt;&gt;20,E106="Retaining entity LEI",ISBLANK(#REF!)=FALSE),AND(E106="Instrument ISIN",ISBLANK(#REF!)=FALSE,LEN(#REF!)&gt;0,LEN(#REF!)&lt;11),AND(D106="M",LEFT(F106,4)="{DAT",LEN(#REF!)&lt;&gt;10)),"FORMAT_LEN",IF(OR(AND(#REF!&lt;&gt;"",LEFT(F106,4)&lt;&gt;"{TEX",ISNUMBER(SUMPRODUCT(FIND(MID(#REF!,ROW(INDIRECT("1:"&amp;LEN(#REF!))),1),W106)))=FALSE),AND(#REF!&lt;&gt;"",LEFT(F106,4)&lt;&gt;"{TEX",ISERROR(SUMPRODUCT(SEARCH(MID(#REF!,ROW(INDIRECT("1:"&amp;LEN(TRIM(#REF!)))),1)," "&amp;W106&amp;CHAR(10)&amp;"""")))=TRUE)),"FORMAT_CHAR",IF(LEFT(F106,4)="{TEX","TEXT","UNK")))))))))))))))))))))))))</f>
        <v>#REF!</v>
      </c>
      <c r="V106" s="126" t="e" cm="1">
        <f t="array" aca="1" ref="V106" ca="1">IF(OR(LEN(#REF!)&gt;P106+1),FALSE,IF(LEFT(F106,5)="{TEXT",TRUE,IF(AND(ISBLANK(#REF!)=FALSE,F106="{DATE_TEXT-YYYY-MM-DD}",LEN(#REF!)&lt;&gt;10),FALSE,IF(AND(ISBLANK(#REF!)=FALSE,ISNUMBER(SUMPRODUCT(SEARCH(MID(#REF!,ROW(INDIRECT("1:"&amp;LEN(TRIM(#REF!)))),1)," "&amp;W106&amp;CHAR(10)&amp;"""")))=FALSE),FALSE,TRUE))))</f>
        <v>#REF!</v>
      </c>
      <c r="W106" s="127" t="b">
        <f>IF(F106="{Applicable/N/A}","N/Aplicable",IF(E106="Designated Entity LEI","ABCDEFGHIJKLMNOPQRSTUVWXYZ0123456789",IF(OR(F106="{ISIN}",F106="{LEI}"),";ABCDEFGHIJKLMNOPQRSTUVWXYZ0123456789",IF(F106="{Master Trust/Other}","Master TuOhe",IF(E106="Securitisation type","Privateublc",IF(LEFT(F106,4)="{CA_",Val!B$21,IF(F106="{COUNTRY_EU_LIST}"," ;abcdefghijklmnopqrstuvwxyzABCDEFGHIJKLMNOPQRSTUVWXYZ0123456789",IF(OR(F106="{NOTIFICATION ID}",F106="{SECURITISATION ID}"),Val!B$15,IF(F106="{COUNTRY_EU}"," ;abcdefghijklmnopqrstuvwxyzABCDEFGHIJKLMNOPQRSTUVWXYZ",IF(F106="{Confirmed/Unconfirmed}","ConfirmedUnc",IF(F106="{Confirmed/Unconfirmed/N/A}","Confirmed/UncNA",IF(LEFT(F106,4)="{DAT","0123456789-",IF(LEFT(F106,4)="{Y/N","YN",IF(OR(LEFT(F106,4)="{N/A",LEFT(F106,4)="{LIS",LEFT(F106,4)="{No ",LEFT(F106,4)="{SEC",LEFT(F106,4)="{Mas"),Val!B$20,IF(LEFT(F106,4)="{TEX",Val!B$21,IF(LEFT(F106,4)="{ALP",Val!B$20,IF(LEFT(F106,4)="{COU",Val!B$20)))))))))))))))))</f>
        <v>0</v>
      </c>
      <c r="X106" s="132"/>
      <c r="Y106" s="132"/>
      <c r="Z106" s="132"/>
      <c r="AA106" s="132"/>
      <c r="AB106" s="134"/>
      <c r="AC106" s="134"/>
      <c r="AD106" s="132"/>
      <c r="AE106" s="132"/>
      <c r="AF106" s="132"/>
      <c r="AG106" s="129" t="s">
        <v>891</v>
      </c>
      <c r="AH106" s="132"/>
      <c r="AI106" s="117"/>
      <c r="AJ106" s="132"/>
      <c r="AK106" s="75"/>
    </row>
    <row r="107" spans="1:37" s="2" customFormat="1" ht="86.4" x14ac:dyDescent="0.3">
      <c r="A107" s="15" t="s">
        <v>1255</v>
      </c>
      <c r="B107" s="16" t="s">
        <v>462</v>
      </c>
      <c r="C107" s="20" t="s">
        <v>436</v>
      </c>
      <c r="D107" s="21" t="s">
        <v>52</v>
      </c>
      <c r="E107" s="22" t="s">
        <v>437</v>
      </c>
      <c r="F107" s="45" t="s">
        <v>175</v>
      </c>
      <c r="G107" s="60" t="s">
        <v>190</v>
      </c>
      <c r="H107" s="153" t="s">
        <v>438</v>
      </c>
      <c r="I107" s="93" t="s">
        <v>1373</v>
      </c>
      <c r="J107" s="155" t="s">
        <v>439</v>
      </c>
      <c r="K107" s="143" t="s">
        <v>440</v>
      </c>
      <c r="L107" s="143" t="s">
        <v>441</v>
      </c>
      <c r="M107" s="143" t="s">
        <v>171</v>
      </c>
      <c r="N107" s="145" t="s">
        <v>423</v>
      </c>
      <c r="O107" s="126" t="e">
        <f ca="1">IF(LEFT(U107,6)="FORMAT","FMT",IF(AND(E107="Designated Entity LEI",ISBLANK(F107)=FALSE,ISNUMBER(SEARCH(F107,F$8))=FALSE,ISNUMBER(SEARCH(F107,F$11))=FALSE),"DE",IF(AND(C107="STSS1",OR(AND(E107="Instrument ISIN",ISBLANK(F107)=TRUE,ISBLANK(F108)=TRUE,ISBLANK(F109)=TRUE),AND(E107="Instrument code",ISBLANK(F107)=TRUE,ISBLANK(#REF!)=TRUE,ISBLANK(F$5)=TRUE),AND(E107="Instrument code type",ISBLANK(F107)=TRUE,ISBLANK(F108)=TRUE,ISBLANK(#REF!)=TRUE),AND(E107="Instrument code",ISBLANK(F107)=TRUE,ISBLANK(#REF!)=FALSE),AND(E107="Instrument code type",ISBLANK(F107)=FALSE,ISBLANK(F108)=TRUE))),"S1",IF(AND(C107="STSS8",OR(AND(OR(E107="Sponsor country",E107="Originator country",E107="SSPE country",E107="Original Lender country"),ISBLANK(F108)=FALSE,ISBLANK(F107)=FALSE),AND(RIGHT(E107,23)="(if multiple countries)",ISBLANK(#REF!)=FALSE,ISBLANK(F107)=FALSE),AND(OR(E107="Sponsor country",E107="Originator country",E107="Original Lender country"),ISBLANK(F108)=TRUE,ISBLANK(F107)=TRUE,ISBLANK(#REF!)=FALSE))),"S8",IF(AND(C107="STSS5",OR(AND(E107="Exemption on Prospectus",ISBLANK(F107)=TRUE,ISBLANK(#REF!)=TRUE,ISBLANK(F$23)=TRUE,F$3="Public"),AND(E107="Prospectus Country",ISBLANK(F107)=TRUE,ISBLANK(F108)=TRUE,ISBLANK(F109)=TRUE,F$3="Public"),AND(E107="Prospectus identifier ",ISBLANK(F107)=TRUE,ISBLANK(F108)=TRUE,ISBLANK(#REF!)=TRUE,F$3="Public"),AND(E107="Exemption on Prospectus",ISBLANK(F107)=FALSE,ISBLANK(#REF!)=FALSE,ISBLANK(F$23)=FALSE),AND(E107="Prospectus Country",ISBLANK(F107)=FALSE,ISBLANK(F108)=FALSE,ISBLANK(F109)=FALSE),AND(E107="Prospectus identifier ",ISBLANK(F107)=FALSE,ISBLANK(#REF!)=FALSE,ISBLANK(#REF!)=FALSE),AND(E107="Prospectus Country",ISBLANK(F107)=FALSE,ISBLANK(F108)=TRUE),AND(E107="Prospectus identifier",ISBLANK(F107)=FALSE,ISBLANK(#REF!)=TRUE),AND(E107="Prospectus Country",ISBLANK(F107)=TRUE,ISBLANK(F108)=FALSE),AND(E107="Prospectus identifier",ISBLANK(F107)=TRUE,ISBLANK(#REF!)=FALSE),AND(E107="Prospectus identifier",ISBLANK(F107)=FALSE,ISBLANK(F108)=FALSE,F$3="Public"),AND(E107="Prospectus Country",ISBLANK(F107)=FALSE,ISBLANK(F109)=FALSE,F$3="Public"))),"S5",IF(AND(C107="STSS6",E107="Securitisation Repository name",ISBLANK(F107)=TRUE,F$3="Public"),"S6",IF(AND(C107="STSS12",OR(AND(S107&lt;&gt;"",S107&gt;TODAY()+1))),"S12",IF(AND(C107="STSS13",OR(AND(F$32="N",E$32="Authorised Third party flag",E107&lt;&gt;"Authorised Third party flag",ISBLANK(F107)=FALSE),AND(F$32="Y",E$32="Authorised Third party flag",E107&lt;&gt;"Authorised Third party flag",ISBLANK(F107)=TRUE))),"S13",IF(AND(C107="STSS14",OR(AND(E$32="Authorised Third party flag",E107&lt;&gt;"Authorised Third party flag",F$32="N",ISBLANK(F107)=FALSE),AND(E$32="Authorised Third party flag",E107&lt;&gt;"Authorised Third party flag",F$32="Y",ISBLANK(F107)=TRUE),AND(E$32="Authorised Third party flag",E107&lt;&gt;"Authorised Third party flag",F$32="N",ISBLANK(F107)=FALSE),AND(E$32="Authorised Third party flag",E107&lt;&gt;"Authorised Third party flag",F$32="Y",ISBLANK(F107)=TRUE))),"S14",IF(AND(C107="STSS15",OR(AND(E$32="Authorised Third party flag",F$32="N",E107&lt;&gt;"Authorised Third party flag",ISBLANK(F107)=FALSE),AND(E107&lt;&gt;"Authorised Third party flag",E$32="Authorised Third party flag",F$32="Y",ISBLANK(F107)=TRUE),AND(RIGHT(E107,11)="t Authority",E$32="Authorised Third party flag",F$32="N",ISBLANK(F107)=FALSE))),"S15",IF(AND(C107="STSS4",OR(AND(E107="Multiple STS notifications reason",ISBLANK(F107)=TRUE,#REF!="Y"),AND(E107="Multiple STS notifications comment",ISBLANK(F107)=TRUE,F$20="Y"),AND(E107="Multiple STS notifications reason",ISBLANK(F107)=FALSE,#REF!="N"),AND(E107="Multiple STS notifications comment",ISBLANK(F107)=FALSE,F$20="N"))),"Trust",IF(OR(AND(RIGHT(G107,7)="ed/N/A}",F107&lt;&gt;"Confirmed",F107&lt;&gt;"Unconfirmed",F107&lt;&gt;"N/A"),AND(G107="{Confirmed/Unconfirmed}",F107&lt;&gt;"Confirmed",F107&lt;&gt;"Unconfirmed")),"lst",IF(AND(RIGHT(F106,7)="ed/N/A}",C107&lt;&gt;"STSS61",C107&lt;&gt;"STSS23",#REF!&lt;&gt;"N/A",ISBLANK(F107)=TRUE,D107="C"),"CND",IF(AND(F107="Unconfirmed",C107&lt;&gt;"STSS32"),"UCF",IF(AND(C107="STSS21",E107="Subject to severe clawback",F107="Y"),"S21",IF(AND(C107="STSS23",OR(AND(E106="The seller is not the original lender flag",F107="N/A",#REF!="Y"),AND(E106="The seller is not the original lender flag",F107&lt;&gt;"N/A",#REF!="N"),AND(E$48="The seller is not the original lender flag",ISBLANK(F107)=TRUE,F$48="Y"))),"S23",IF(AND(C107="STSS32",OR(AND(E107="Payment exemption",F$77="Unconfirmed",OR(F107="N/A",F107="No exemption",ISBLANK(F107)=TRUE)),AND(E107="Payment exemption",ISBLANK(F107)=FALSE,F$77="Confirmed"))),"S32",IF(AND(C107="STSS18",OR(AND(E107="Credit granting criteria compliance confirmation",F107&lt;&gt;"N/A",#REF!="N"),AND(E107="Credit granting criteria compliance confirmation",OR(ISBLANK(F107)=TRUE,F107="N/A"),#REF!="Y"))),"S18",IF(AND(C107="STSS19",OR(AND(F107&lt;&gt;"N/A",F$37="N",E107="Credit granting criteria supervision confirmation"),AND(OR(ISBLANK(F107)=TRUE,F107="N/A"),F$37="Y",E107="Credit granting criteria supervision confirmation"))),"S19",IF(AND(C107="STSS29",OR(AND(E107="Residential Loan requirement confirmation",F107&lt;&gt;"N/A",F$29&lt;&gt;"residential mortgages"),AND(E107="Residential Loan requirement confirmation",F107="N/A",F$29="residential mortgages"))),"S29",IF(AND(C107="STSS34",OR(AND(D107="C",E107="Other options used comment",#REF!="Y",ISBLANK(F107)=TRUE),AND(E107="Other options used comment",#REF!="N",D107="C",ISBLANK(F107)=FALSE),AND(E107="No compliance with risk retention requirements",F107="Y"),AND(E107="Vertical slice",F107="N",F108="N",F109="N",F110="N",F111="N",F112="N",F113="N"),AND(E107="Seller's share",F107="N",F108="N",F109="N",F110="N",F111="N",F112="N",F$87="N"),AND(E107="Randomly-selected exposures kept on balance sheet",F107="N",F108="N",F109="N",F110="N",F111="N",F$87="N",F$88="N"),AND(E107="First loss tranche",F107="N",F108="N",F109="N",F110="N",F$87="N",F$88="N",F$89="N"),AND(E107="First loss exposure in each asset indicator",F107="N",F108="N",F109="N",F$87="N",F$88="N",F$89="N",F$90="N"),AND(E107="No compliance with risk retention requirements",F107="N",F108="N",F$87="N",F$88="N",F$89="N",F$90="N",F$91="N"),AND(E107="Other option indicator",F107="N",F$87="N",F$88="N",F$89="N",F$90="N",F$91="N",F$92="N"),AND(E107="Retaining entity LEI",ISBLANK(F107)=TRUE,ISBLANK(F108)=TRUE),AND(E107="Retaining entity name",ISBLANK(F107)=TRUE,ISBLANK(#REF!)=TRUE))),"S34",IF(AND(C107="STSS37",OR(AND(F107="N/A",E107="Common standards underwriting derivatives confirmation",F$97&lt;&gt;"No derivatives"),AND(F107&lt;&gt;"N/A",E107="Common standards underwriting derivatives confirmation",F$97="No derivatives"))),"S37",IF(AND(C107="STSS44",F107="N/A",E107="Credit quality deterioration trigger confirmation",F$113="Confirmed"),"S44",IF(OR(AND(C107="STSS46",F107&lt;&gt;"N/A",E107="Credit quality deterioration trigger confirmation",F$119="N/A"),AND(C107="STSS46",F107="N/A",E107="Credit quality deterioration trigger confirmation",F$119&lt;&gt;"N/A")),"S46",IF(OR(AND(C107="STSS47",F107&lt;&gt;"N/A",E107="Insolvency-related event confirmation",F$119="N/A"),AND(C107="STS47",F107="N/A",E107="Insolvency-related event confirmation",F$119&lt;&gt;"N/A")),"S47",IF(OR(AND(C107="STSS48",F107&lt;&gt;"N/A",E107="Pre-determined threshold value confirmation",F$119="N/A"),AND(C107="STSS48",F107="N/A",E107="Pre-determined threshold value confirmation",F$119&lt;&gt;"N/A")),"S48",IF(OR(AND(C107="STSS49",F107&lt;&gt;"N/A",E107="New underlying exposures failure generation confirmation",F$119="N/A"),AND(C107="STSS49",F107="N/A",E107="New underlying exposures failure generation confirmation",F$119&lt;&gt;"N/A")),"S49",IF(AND(C107="STSS61",OR(AND(OR(F$29="residential mortgages",F$29="auto loans/leases"),F107="Not available",E107="Environmental performance availability"),AND(OR(F$29="residential mortgages",F$29="auto loans/leases"),F107="N/A",E107="Environmental performance availability"),AND(F$29&lt;&gt;"residential mortgages",F$29&lt;&gt;"auto loans/leases",F107&lt;&gt;"N/A",E107="Environmental performance availability"),AND(E107="Environmental performance explanation",#REF!="Available",ISBLANK(F107)=TRUE))),"S61",1))))))))))))))))))))))))))))</f>
        <v>#REF!</v>
      </c>
      <c r="P107" s="126">
        <v>12</v>
      </c>
      <c r="Q107" s="127" t="str">
        <f ca="1">IF(AND(E107="Last notification date",MONTH(TODAY())&gt;9,DAY(TODAY())&gt;9),YEAR(TODAY())&amp;"-"&amp;MONTH(TODAY())&amp;"-"&amp;DAY(TODAY()),IF(AND(E107="Last notification date",MONTH(TODAY())&lt;9,DAY(TODAY())&lt;10),YEAR(TODAY())&amp;"-0"&amp;MONTH(TODAY())&amp;"-0"&amp;DAY(TODAY()),IF(AND(E107="Last notification date",MONTH(TODAY())&gt;9,DAY(TODAY())&lt;10),YEAR(TODAY())&amp;"-"&amp;MONTH(TODAY())&amp;"-0"&amp;DAY(TODAY()),IF(AND(E107="Last notification date",MONTH(TODAY())&lt;10,DAY(TODAY())&gt;9),YEAR(TODAY())&amp;"-0"&amp;MONTH(TODAY())&amp;"-"&amp;DAY(TODAY()),IF(LEFT(G107,4)="{SEC","SEC ID",IF(LEFT(G107,4)="{DAT","DATE",IF(LEFT(G107,4)="{TEX",Val!B$21,IF(LEFT(G107,4)="{ALP",Val!B$20,IF(LEFT(G107,4)="{COU",Val!B$20,IF(OR(LEFT(G107,4)="{ISI",LEFT(G107,4)="{LEI"),Val!B$17,IF(OR(LEFT(G107,4)="{CA_",LEFT(G107,4)="{Mas",LEFT(G107,4)="{Y/N",LEFT(G107,4)="{No ",LEFT(G107,4)="{N/A",LEFT(G107,4)="{Con",LEFT(G107,4)="{LIS"),"LIST","")))))))))))</f>
        <v>LIST</v>
      </c>
      <c r="R107" s="126">
        <f t="shared" si="6"/>
        <v>9</v>
      </c>
      <c r="S107" s="128"/>
      <c r="T107" s="126" t="str">
        <f t="shared" si="7"/>
        <v>UNK</v>
      </c>
      <c r="U107" s="126" t="e" cm="1">
        <f t="array" aca="1" ref="U107" ca="1">IF(AND(E107="Payment exemption explanation",ISBLANK(F107)=FALSE,F$77="Confirmed"),"FORMAT",IF(AND(E107="Historical Default and Loss Performance Data location",F$3="Public",ISBLANK(F107)=TRUE),"FORMAT",IF(AND(E106="Subject to severe clawback",#REF!="Y",ISBLANK(F107)=TRUE),"FORMAT",IF(AND(E106="Subject to severe clawback",#REF!="N",ISBLANK(F107)=FALSE),"FORMAT",IF(AND(OR(E107="Credit granting criteria supervision comment",E107="Credit granting criteria compliance comment"),ISBLANK(F107)=FALSE,OR(AND(F$34="N",E502="Originator (or original lender) is not a Credit institution"),AND(F$37="N",E$37="Originator (or original lender) is not a Credit institution"))),"FORMAT_S17",IF(AND(C107="STSS60",E107="Location of Liability cash flow model",ISBLANK(F107)=TRUE,F$3="Public"),"FORMAT_S60",IF(AND(C107="STSS58",E107="Historical Default and Loss Performance Data location",ISBLANK(F107)=TRUE,F$3="Public"),"FORMAT_S37",IF(AND(E107="Sponsor LEI",ISBLANK(F107)=TRUE,ISBLANK(F$8)=TRUE),"FORMAT_LEI",IF(AND(E107="Originator LEI",ISBLANK(F107)=TRUE,ISBLANK(F$11)=TRUE),"FORMAT_LEI",IF(OR(T107="EMPTY",P107+1&lt;LEN(F107),AND(F106="{Confirmed/Unconfirmed/N/A}",S107="N/A",#REF!="N/A",F107&lt;&gt;"")),"FORMAT",IF(OR(AND(E107="Non-ABCP securitisation unique identifier",MID(F107,21,1)&lt;&gt;"N"),AND(E107="ABCP transaction unique identifier",MID(F107,21,1)&lt;&gt;"T"),AND(E107="ABCP programme unique identifier",MID(F107,21,1)&lt;&gt;"P")),"FORMAT_SEC_ID",IF(AND(E107="Underlying exposures classification",F107&lt;&gt;"residential mortgages",F107&lt;&gt;"commercial mortgages",F107&lt;&gt;"credit facilities provided to individuals for personal, family or household consumption purposes",F107&lt;&gt;"credit facilities, including loans and leases, provided to any type of enterprise or corporation",F107&lt;&gt;"auto loans/leases",F107&lt;&gt;"credit-card receivables",F107&lt;&gt;"trade receivables",F107&lt;&gt;"others"),"FORMAT_LIST",IF(AND(E107="Instrument code",LEN(F107)-LEN(SUBSTITUTE(F107,";",""))&lt;&gt;LEN(#REF!)-LEN(SUBSTITUTE(#REF!,";",""))),"FORMAT_;",IF(AND(E107="Sponsor country (if multiple countries)",LEN(F107)-LEN(SUBSTITUTE(F107,";",""))&lt;&gt;LEN(F$11)-LEN(SUBSTITUTE(F$11,";",""))),"FORMAT_;",IF(AND(E107="Sponsor country (if multiple countries)",ISBLANK(F107)=FALSE,LEN(F107)-LEN(SUBSTITUTE(F107,";",""))=0),"FORMAT_;",IF(AND(E107="Sponsor country (if multiple countries)",ISBLANK(F107)=TRUE,LEN(F$11)-LEN(SUBSTITUTE(F$11,";",""))&lt;&gt;0),"FORMAT_;",IF(AND(E107="Originator country  (if multiple countries)",LEN(F107)-LEN(SUBSTITUTE(F107,";",""))&lt;&gt;0,ISBLANK(F107)=FALSE,LEN(F107)-LEN(SUBSTITUTE(F107,";",""))&lt;&gt;LEN(F$8)-LEN(SUBSTITUTE(F$8,";",""))),"FORMAT_;",IF(AND(E107="Originator country  (if multiple countries)",ISBLANK(F107)=FALSE,LEN(F107)-LEN(SUBSTITUTE(F107,";",""))=0),"FORMAT_;",IF(AND(E107="Originator country  (if multiple countries)",ISBLANK(F107)=TRUE,LEN(F$8)-LEN(SUBSTITUTE(F$8,";",""))&lt;&gt;0),"FORMAT_;",IF(AND(E107="Original lender country (if multiple countries)",ISBLANK(F107)=FALSE,LEN(F107)-LEN(SUBSTITUTE(F107,";",""))&lt;&gt;0,LEN(F107)-LEN(SUBSTITUTE(F107,";",""))&lt;&gt;LEN(F$14)-LEN(SUBSTITUTE(F$14,";",""))),"FORMAT_;",IF(AND(E107="Original lender country (if multiple countries)",ISBLANK(F107)=TRUE,LEN(F$14)-LEN(SUBSTITUTE(F$14,";",""))&lt;&gt;0),"FORMAT_;",IF(AND(E107="Original lender country (if multiple countries)",ISBLANK(F107)=FALSE,LEN(F107)-LEN(SUBSTITUTE(F107,";",""))=0),"FORMAT_;",IF(OR(AND(E107="Designated Entity LEI",LEN(F107)&lt;&gt;20),AND(G107="{LEI}",LEN(F107)&lt;&gt;0,LEN(F107)&lt;20),AND(G107="{ISIN}",LEN(F107)&lt;&gt;0,LEN(F107)&lt;12),AND(LEN(F107)&lt;&gt;20,E107="Retaining entity LEI",ISBLANK(F107)=FALSE),AND(E107="Instrument ISIN",ISBLANK(F107)=FALSE,LEN(F107)&gt;0,LEN(F107)&lt;11),AND(D107="M",LEFT(G107,4)="{DAT",LEN(F107)&lt;&gt;10)),"FORMAT_LEN",IF(OR(AND(F107&lt;&gt;"",LEFT(G107,4)&lt;&gt;"{TEX",ISNUMBER(SUMPRODUCT(FIND(MID(F107,ROW(INDIRECT("1:"&amp;LEN(F107))),1),W107)))=FALSE),AND(F107&lt;&gt;"",LEFT(G107,4)&lt;&gt;"{TEX",ISERROR(SUMPRODUCT(SEARCH(MID(F107,ROW(INDIRECT("1:"&amp;LEN(TRIM(F107)))),1)," "&amp;W107&amp;CHAR(10)&amp;"""")))=TRUE)),"FORMAT_CHAR",IF(LEFT(G107,4)="{TEX","TEXT","UNK")))))))))))))))))))))))))</f>
        <v>#REF!</v>
      </c>
      <c r="V107" s="126" t="b" cm="1">
        <f t="array" aca="1" ref="V107" ca="1">IF(OR(LEN(F107)&gt;P107+1),FALSE,IF(LEFT(G107,5)="{TEXT",TRUE,IF(AND(ISBLANK(F107)=FALSE,G107="{DATE_TEXT-YYYY-MM-DD}",LEN(F107)&lt;&gt;10),FALSE,IF(AND(ISBLANK(F107)=FALSE,ISNUMBER(SUMPRODUCT(SEARCH(MID(F107,ROW(INDIRECT("1:"&amp;LEN(TRIM(F107)))),1)," "&amp;W107&amp;CHAR(10)&amp;"""")))=FALSE),FALSE,TRUE))))</f>
        <v>1</v>
      </c>
      <c r="W107" s="127" t="str">
        <f>IF(G107="{Applicable/N/A}","N/Aplicable",IF(E107="Designated Entity LEI","ABCDEFGHIJKLMNOPQRSTUVWXYZ0123456789",IF(OR(G107="{ISIN}",G107="{LEI}"),";ABCDEFGHIJKLMNOPQRSTUVWXYZ0123456789",IF(G107="{Master Trust/Other}","Master TuOhe",IF(E107="Securitisation type","Privateublc",IF(LEFT(G107,4)="{CA_",Val!B$21,IF(G107="{COUNTRY_EU_LIST}"," ;abcdefghijklmnopqrstuvwxyzABCDEFGHIJKLMNOPQRSTUVWXYZ0123456789",IF(OR(G107="{NOTIFICATION ID}",G107="{SECURITISATION ID}"),Val!B$15,IF(G107="{COUNTRY_EU}"," ;abcdefghijklmnopqrstuvwxyzABCDEFGHIJKLMNOPQRSTUVWXYZ",IF(G107="{Confirmed/Unconfirmed}","ConfirmedUnc",IF(G107="{Confirmed/Unconfirmed/N/A}","Confirmed/UncNA",IF(LEFT(G107,4)="{DAT","0123456789-",IF(LEFT(G107,4)="{Y/N","YN",IF(OR(LEFT(G107,4)="{N/A",LEFT(G107,4)="{LIS",LEFT(G107,4)="{No ",LEFT(G107,4)="{SEC",LEFT(G107,4)="{Mas"),Val!B$20,IF(LEFT(G107,4)="{TEX",Val!B$21,IF(LEFT(G107,4)="{ALP",Val!B$20,IF(LEFT(G107,4)="{COU",Val!B$20)))))))))))))))))</f>
        <v>ConfirmedUnc</v>
      </c>
      <c r="X107" s="132"/>
      <c r="Y107" s="132"/>
      <c r="Z107" s="132"/>
      <c r="AA107" s="132"/>
      <c r="AB107" s="134"/>
      <c r="AC107" s="134"/>
      <c r="AD107" s="132"/>
      <c r="AE107" s="132"/>
      <c r="AF107" s="132"/>
      <c r="AG107" s="129" t="s">
        <v>892</v>
      </c>
      <c r="AH107" s="132"/>
      <c r="AI107" s="117"/>
      <c r="AJ107" s="132"/>
      <c r="AK107" s="75"/>
    </row>
    <row r="108" spans="1:37" s="2" customFormat="1" ht="409.6" x14ac:dyDescent="0.3">
      <c r="A108" s="15" t="s">
        <v>1256</v>
      </c>
      <c r="B108" s="16" t="s">
        <v>469</v>
      </c>
      <c r="C108" s="30" t="s">
        <v>436</v>
      </c>
      <c r="D108" s="31" t="s">
        <v>46</v>
      </c>
      <c r="E108" s="26" t="s">
        <v>443</v>
      </c>
      <c r="F108" s="138" t="s">
        <v>1460</v>
      </c>
      <c r="G108" s="109" t="s">
        <v>114</v>
      </c>
      <c r="H108" s="154"/>
      <c r="I108" s="88" t="s">
        <v>1335</v>
      </c>
      <c r="J108" s="159" t="s">
        <v>439</v>
      </c>
      <c r="K108" s="144" t="s">
        <v>440</v>
      </c>
      <c r="L108" s="144" t="s">
        <v>441</v>
      </c>
      <c r="M108" s="144" t="s">
        <v>171</v>
      </c>
      <c r="N108" s="146" t="s">
        <v>423</v>
      </c>
      <c r="O108" s="126">
        <f t="shared" ca="1" si="5"/>
        <v>1</v>
      </c>
      <c r="P108" s="126">
        <v>5000</v>
      </c>
      <c r="Q108" s="127" t="str">
        <f ca="1">IF(AND(E108="Last notification date",MONTH(TODAY())&gt;9,DAY(TODAY())&gt;9),YEAR(TODAY())&amp;"-"&amp;MONTH(TODAY())&amp;"-"&amp;DAY(TODAY()),IF(AND(E108="Last notification date",MONTH(TODAY())&lt;9,DAY(TODAY())&lt;10),YEAR(TODAY())&amp;"-0"&amp;MONTH(TODAY())&amp;"-0"&amp;DAY(TODAY()),IF(AND(E108="Last notification date",MONTH(TODAY())&gt;9,DAY(TODAY())&lt;10),YEAR(TODAY())&amp;"-"&amp;MONTH(TODAY())&amp;"-0"&amp;DAY(TODAY()),IF(AND(E108="Last notification date",MONTH(TODAY())&lt;10,DAY(TODAY())&gt;9),YEAR(TODAY())&amp;"-0"&amp;MONTH(TODAY())&amp;"-"&amp;DAY(TODAY()),IF(LEFT(G108,4)="{SEC","SEC ID",IF(LEFT(G108,4)="{DAT","DATE",IF(LEFT(G108,4)="{TEX",Val!B$21,IF(LEFT(G108,4)="{ALP",Val!B$20,IF(LEFT(G108,4)="{COU",Val!B$20,IF(OR(LEFT(G108,4)="{ISI",LEFT(G108,4)="{LEI"),Val!B$17,IF(OR(LEFT(G108,4)="{CA_",LEFT(G108,4)="{Mas",LEFT(G108,4)="{Y/N",LEFT(G108,4)="{No ",LEFT(G108,4)="{N/A",LEFT(G108,4)="{Con",LEFT(G108,4)="{LIS"),"LIST","")))))))))))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08" s="126">
        <f t="shared" si="6"/>
        <v>1496</v>
      </c>
      <c r="S108" s="128"/>
      <c r="T108" s="126" t="str">
        <f t="shared" si="7"/>
        <v>UNK</v>
      </c>
      <c r="U108" s="126" t="str" cm="1">
        <f t="array" aca="1" ref="U108" ca="1">IF(AND(E108="Payment exemption explanation",ISBLANK(F108)=FALSE,F$77="Confirmed"),"FORMAT",IF(AND(E108="Historical Default and Loss Performance Data location",F$3="Public",ISBLANK(F108)=TRUE),"FORMAT",IF(AND(E107="Subject to severe clawback",F107="Y",ISBLANK(F108)=TRUE),"FORMAT",IF(AND(E107="Subject to severe clawback",F107="N",ISBLANK(F108)=FALSE),"FORMAT",IF(AND(OR(E108="Credit granting criteria supervision comment",E108="Credit granting criteria compliance comment"),ISBLANK(F108)=FALSE,OR(AND(F$34="N",E503="Originator (or original lender) is not a Credit institution"),AND(F$37="N",E$37="Originator (or original lender) is not a Credit institution"))),"FORMAT_S17",IF(AND(C108="STSS60",E108="Location of Liability cash flow model",ISBLANK(F108)=TRUE,F$3="Public"),"FORMAT_S60",IF(AND(C108="STSS58",E108="Historical Default and Loss Performance Data location",ISBLANK(F108)=TRUE,F$3="Public"),"FORMAT_S37",IF(AND(E108="Sponsor LEI",ISBLANK(F108)=TRUE,ISBLANK(F$8)=TRUE),"FORMAT_LEI",IF(AND(E108="Originator LEI",ISBLANK(F108)=TRUE,ISBLANK(F$11)=TRUE),"FORMAT_LEI",IF(OR(T108="EMPTY",P108+1&lt;LEN(F108),AND(G107="{Confirmed/Unconfirmed/N/A}",S108="N/A",F107="N/A",F108&lt;&gt;"")),"FORMAT",IF(OR(AND(E108="Non-ABCP securitisation unique identifier",MID(F108,21,1)&lt;&gt;"N"),AND(E108="ABCP transaction unique identifier",MID(F108,21,1)&lt;&gt;"T"),AND(E108="ABCP programme unique identifier",MID(F108,21,1)&lt;&gt;"P")),"FORMAT_SEC_ID",IF(AND(E108="Underlying exposures classification",F108&lt;&gt;"residential mortgages",F108&lt;&gt;"commercial mortgages",F108&lt;&gt;"credit facilities provided to individuals for personal, family or household consumption purposes",F108&lt;&gt;"credit facilities, including loans and leases, provided to any type of enterprise or corporation",F108&lt;&gt;"auto loans/leases",F108&lt;&gt;"credit-card receivables",F108&lt;&gt;"trade receivables",F108&lt;&gt;"others"),"FORMAT_LIST",IF(AND(E108="Instrument code",LEN(F108)-LEN(SUBSTITUTE(F108,";",""))&lt;&gt;LEN(F107)-LEN(SUBSTITUTE(F107,";",""))),"FORMAT_;",IF(AND(E108="Sponsor country (if multiple countries)",LEN(F108)-LEN(SUBSTITUTE(F108,";",""))&lt;&gt;LEN(F$11)-LEN(SUBSTITUTE(F$11,";",""))),"FORMAT_;",IF(AND(E108="Sponsor country (if multiple countries)",ISBLANK(F108)=FALSE,LEN(F108)-LEN(SUBSTITUTE(F108,";",""))=0),"FORMAT_;",IF(AND(E108="Sponsor country (if multiple countries)",ISBLANK(F108)=TRUE,LEN(F$11)-LEN(SUBSTITUTE(F$11,";",""))&lt;&gt;0),"FORMAT_;",IF(AND(E108="Originator country  (if multiple countries)",LEN(F108)-LEN(SUBSTITUTE(F108,";",""))&lt;&gt;0,ISBLANK(F108)=FALSE,LEN(F108)-LEN(SUBSTITUTE(F108,";",""))&lt;&gt;LEN(F$8)-LEN(SUBSTITUTE(F$8,";",""))),"FORMAT_;",IF(AND(E108="Originator country  (if multiple countries)",ISBLANK(F108)=FALSE,LEN(F108)-LEN(SUBSTITUTE(F108,";",""))=0),"FORMAT_;",IF(AND(E108="Originator country  (if multiple countries)",ISBLANK(F108)=TRUE,LEN(F$8)-LEN(SUBSTITUTE(F$8,";",""))&lt;&gt;0),"FORMAT_;",IF(AND(E108="Original lender country (if multiple countries)",ISBLANK(F108)=FALSE,LEN(F108)-LEN(SUBSTITUTE(F108,";",""))&lt;&gt;0,LEN(F108)-LEN(SUBSTITUTE(F108,";",""))&lt;&gt;LEN(F$14)-LEN(SUBSTITUTE(F$14,";",""))),"FORMAT_;",IF(AND(E108="Original lender country (if multiple countries)",ISBLANK(F108)=TRUE,LEN(F$14)-LEN(SUBSTITUTE(F$14,";",""))&lt;&gt;0),"FORMAT_;",IF(AND(E108="Original lender country (if multiple countries)",ISBLANK(F108)=FALSE,LEN(F108)-LEN(SUBSTITUTE(F108,";",""))=0),"FORMAT_;",IF(OR(AND(E108="Designated Entity LEI",LEN(F108)&lt;&gt;20),AND(G108="{LEI}",LEN(F108)&lt;&gt;0,LEN(F108)&lt;20),AND(G108="{ISIN}",LEN(F108)&lt;&gt;0,LEN(F108)&lt;12),AND(LEN(F108)&lt;&gt;20,E108="Retaining entity LEI",ISBLANK(F108)=FALSE),AND(E108="Instrument ISIN",ISBLANK(F108)=FALSE,LEN(F108)&gt;0,LEN(F108)&lt;11),AND(D108="M",LEFT(G108,4)="{DAT",LEN(F108)&lt;&gt;10)),"FORMAT_LEN",IF(OR(AND(F108&lt;&gt;"",LEFT(G108,4)&lt;&gt;"{TEX",ISNUMBER(SUMPRODUCT(FIND(MID(F108,ROW(INDIRECT("1:"&amp;LEN(F108))),1),W108)))=FALSE),AND(F108&lt;&gt;"",LEFT(G108,4)&lt;&gt;"{TEX",ISERROR(SUMPRODUCT(SEARCH(MID(F108,ROW(INDIRECT("1:"&amp;LEN(TRIM(F108)))),1)," "&amp;W108&amp;CHAR(10)&amp;"""")))=TRUE)),"FORMAT_CHAR",IF(LEFT(G108,4)="{TEX","TEXT","UNK")))))))))))))))))))))))))</f>
        <v>TEXT</v>
      </c>
      <c r="V108" s="126" t="b" cm="1">
        <f t="array" aca="1" ref="V108" ca="1">IF(OR(LEN(F108)&gt;P108+1),FALSE,IF(LEFT(G108,5)="{TEXT",TRUE,IF(AND(ISBLANK(F108)=FALSE,G108="{DATE_TEXT-YYYY-MM-DD}",LEN(F108)&lt;&gt;10),FALSE,IF(AND(ISBLANK(F108)=FALSE,ISNUMBER(SUMPRODUCT(SEARCH(MID(F108,ROW(INDIRECT("1:"&amp;LEN(TRIM(F108)))),1)," "&amp;W108&amp;CHAR(10)&amp;"""")))=FALSE),FALSE,TRUE))))</f>
        <v>1</v>
      </c>
      <c r="W108" s="127" t="str">
        <f>IF(G108="{Applicable/N/A}","N/Aplicable",IF(E108="Designated Entity LEI","ABCDEFGHIJKLMNOPQRSTUVWXYZ0123456789",IF(OR(G108="{ISIN}",G108="{LEI}"),";ABCDEFGHIJKLMNOPQRSTUVWXYZ0123456789",IF(G108="{Master Trust/Other}","Master TuOhe",IF(E108="Securitisation type","Privateublc",IF(LEFT(G108,4)="{CA_",Val!B$21,IF(G108="{COUNTRY_EU_LIST}"," ;abcdefghijklmnopqrstuvwxyzABCDEFGHIJKLMNOPQRSTUVWXYZ0123456789",IF(OR(G108="{NOTIFICATION ID}",G108="{SECURITISATION ID}"),Val!B$15,IF(G108="{COUNTRY_EU}"," ;abcdefghijklmnopqrstuvwxyzABCDEFGHIJKLMNOPQRSTUVWXYZ",IF(G108="{Confirmed/Unconfirmed}","ConfirmedUnc",IF(G108="{Confirmed/Unconfirmed/N/A}","Confirmed/UncNA",IF(LEFT(G108,4)="{DAT","0123456789-",IF(LEFT(G108,4)="{Y/N","YN",IF(OR(LEFT(G108,4)="{N/A",LEFT(G108,4)="{LIS",LEFT(G108,4)="{No ",LEFT(G108,4)="{SEC",LEFT(G108,4)="{Mas"),Val!B$20,IF(LEFT(G108,4)="{TEX",Val!B$21,IF(LEFT(G108,4)="{ALP",Val!B$20,IF(LEFT(G108,4)="{COU",Val!B$20)))))))))))))))))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08" s="132"/>
      <c r="Y108" s="132"/>
      <c r="Z108" s="132"/>
      <c r="AA108" s="132"/>
      <c r="AB108" s="134"/>
      <c r="AC108" s="134"/>
      <c r="AD108" s="132"/>
      <c r="AE108" s="132"/>
      <c r="AF108" s="132"/>
      <c r="AG108" s="129" t="s">
        <v>893</v>
      </c>
      <c r="AH108" s="132"/>
      <c r="AI108" s="117"/>
      <c r="AJ108" s="132"/>
      <c r="AK108" s="75"/>
    </row>
    <row r="109" spans="1:37" s="2" customFormat="1" ht="86.4" x14ac:dyDescent="0.3">
      <c r="A109" s="15" t="s">
        <v>1257</v>
      </c>
      <c r="B109" s="16" t="s">
        <v>471</v>
      </c>
      <c r="C109" s="20" t="s">
        <v>445</v>
      </c>
      <c r="D109" s="21" t="s">
        <v>52</v>
      </c>
      <c r="E109" s="22" t="s">
        <v>446</v>
      </c>
      <c r="F109" s="59" t="s">
        <v>175</v>
      </c>
      <c r="G109" s="60" t="s">
        <v>190</v>
      </c>
      <c r="H109" s="153" t="s">
        <v>447</v>
      </c>
      <c r="I109" s="93" t="s">
        <v>1373</v>
      </c>
      <c r="J109" s="155" t="s">
        <v>448</v>
      </c>
      <c r="K109" s="143" t="s">
        <v>449</v>
      </c>
      <c r="L109" s="143" t="s">
        <v>450</v>
      </c>
      <c r="M109" s="143" t="s">
        <v>171</v>
      </c>
      <c r="N109" s="145" t="s">
        <v>423</v>
      </c>
      <c r="O109" s="126">
        <f t="shared" ca="1" si="5"/>
        <v>1</v>
      </c>
      <c r="P109" s="126">
        <v>12</v>
      </c>
      <c r="Q109" s="127" t="str">
        <f ca="1">IF(AND(E109="Last notification date",MONTH(TODAY())&gt;9,DAY(TODAY())&gt;9),YEAR(TODAY())&amp;"-"&amp;MONTH(TODAY())&amp;"-"&amp;DAY(TODAY()),IF(AND(E109="Last notification date",MONTH(TODAY())&lt;9,DAY(TODAY())&lt;10),YEAR(TODAY())&amp;"-0"&amp;MONTH(TODAY())&amp;"-0"&amp;DAY(TODAY()),IF(AND(E109="Last notification date",MONTH(TODAY())&gt;9,DAY(TODAY())&lt;10),YEAR(TODAY())&amp;"-"&amp;MONTH(TODAY())&amp;"-0"&amp;DAY(TODAY()),IF(AND(E109="Last notification date",MONTH(TODAY())&lt;10,DAY(TODAY())&gt;9),YEAR(TODAY())&amp;"-0"&amp;MONTH(TODAY())&amp;"-"&amp;DAY(TODAY()),IF(LEFT(G109,4)="{SEC","SEC ID",IF(LEFT(G109,4)="{DAT","DATE",IF(LEFT(G109,4)="{TEX",Val!B$21,IF(LEFT(G109,4)="{ALP",Val!B$20,IF(LEFT(G109,4)="{COU",Val!B$20,IF(OR(LEFT(G109,4)="{ISI",LEFT(G109,4)="{LEI"),Val!B$17,IF(OR(LEFT(G109,4)="{CA_",LEFT(G109,4)="{Mas",LEFT(G109,4)="{Y/N",LEFT(G109,4)="{No ",LEFT(G109,4)="{N/A",LEFT(G109,4)="{Con",LEFT(G109,4)="{LIS"),"LIST","")))))))))))</f>
        <v>LIST</v>
      </c>
      <c r="R109" s="126">
        <f t="shared" si="6"/>
        <v>9</v>
      </c>
      <c r="S109" s="128"/>
      <c r="T109" s="126" t="str">
        <f t="shared" si="7"/>
        <v>UNK</v>
      </c>
      <c r="U109" s="126" t="str" cm="1">
        <f t="array" aca="1" ref="U109" ca="1">IF(AND(E109="Payment exemption explanation",ISBLANK(F109)=FALSE,F$77="Confirmed"),"FORMAT",IF(AND(E109="Historical Default and Loss Performance Data location",F$3="Public",ISBLANK(F109)=TRUE),"FORMAT",IF(AND(E108="Subject to severe clawback",F108="Y",ISBLANK(F109)=TRUE),"FORMAT",IF(AND(E108="Subject to severe clawback",F108="N",ISBLANK(F109)=FALSE),"FORMAT",IF(AND(OR(E109="Credit granting criteria supervision comment",E109="Credit granting criteria compliance comment"),ISBLANK(F109)=FALSE,OR(AND(F$34="N",E504="Originator (or original lender) is not a Credit institution"),AND(F$37="N",E$37="Originator (or original lender) is not a Credit institution"))),"FORMAT_S17",IF(AND(C109="STSS60",E109="Location of Liability cash flow model",ISBLANK(F109)=TRUE,F$3="Public"),"FORMAT_S60",IF(AND(C109="STSS58",E109="Historical Default and Loss Performance Data location",ISBLANK(F109)=TRUE,F$3="Public"),"FORMAT_S37",IF(AND(E109="Sponsor LEI",ISBLANK(F109)=TRUE,ISBLANK(F$8)=TRUE),"FORMAT_LEI",IF(AND(E109="Originator LEI",ISBLANK(F109)=TRUE,ISBLANK(F$11)=TRUE),"FORMAT_LEI",IF(OR(T109="EMPTY",P109+1&lt;LEN(F109),AND(G108="{Confirmed/Unconfirmed/N/A}",S109="N/A",F108="N/A",F109&lt;&gt;"")),"FORMAT",IF(OR(AND(E109="Non-ABCP securitisation unique identifier",MID(F109,21,1)&lt;&gt;"N"),AND(E109="ABCP transaction unique identifier",MID(F109,21,1)&lt;&gt;"T"),AND(E109="ABCP programme unique identifier",MID(F109,21,1)&lt;&gt;"P")),"FORMAT_SEC_ID",IF(AND(E109="Underlying exposures classification",F109&lt;&gt;"residential mortgages",F109&lt;&gt;"commercial mortgages",F109&lt;&gt;"credit facilities provided to individuals for personal, family or household consumption purposes",F109&lt;&gt;"credit facilities, including loans and leases, provided to any type of enterprise or corporation",F109&lt;&gt;"auto loans/leases",F109&lt;&gt;"credit-card receivables",F109&lt;&gt;"trade receivables",F109&lt;&gt;"others"),"FORMAT_LIST",IF(AND(E109="Instrument code",LEN(F109)-LEN(SUBSTITUTE(F109,";",""))&lt;&gt;LEN(F108)-LEN(SUBSTITUTE(F108,";",""))),"FORMAT_;",IF(AND(E109="Sponsor country (if multiple countries)",LEN(F109)-LEN(SUBSTITUTE(F109,";",""))&lt;&gt;LEN(F$11)-LEN(SUBSTITUTE(F$11,";",""))),"FORMAT_;",IF(AND(E109="Sponsor country (if multiple countries)",ISBLANK(F109)=FALSE,LEN(F109)-LEN(SUBSTITUTE(F109,";",""))=0),"FORMAT_;",IF(AND(E109="Sponsor country (if multiple countries)",ISBLANK(F109)=TRUE,LEN(F$11)-LEN(SUBSTITUTE(F$11,";",""))&lt;&gt;0),"FORMAT_;",IF(AND(E109="Originator country  (if multiple countries)",LEN(F109)-LEN(SUBSTITUTE(F109,";",""))&lt;&gt;0,ISBLANK(F109)=FALSE,LEN(F109)-LEN(SUBSTITUTE(F109,";",""))&lt;&gt;LEN(F$8)-LEN(SUBSTITUTE(F$8,";",""))),"FORMAT_;",IF(AND(E109="Originator country  (if multiple countries)",ISBLANK(F109)=FALSE,LEN(F109)-LEN(SUBSTITUTE(F109,";",""))=0),"FORMAT_;",IF(AND(E109="Originator country  (if multiple countries)",ISBLANK(F109)=TRUE,LEN(F$8)-LEN(SUBSTITUTE(F$8,";",""))&lt;&gt;0),"FORMAT_;",IF(AND(E109="Original lender country (if multiple countries)",ISBLANK(F109)=FALSE,LEN(F109)-LEN(SUBSTITUTE(F109,";",""))&lt;&gt;0,LEN(F109)-LEN(SUBSTITUTE(F109,";",""))&lt;&gt;LEN(F$14)-LEN(SUBSTITUTE(F$14,";",""))),"FORMAT_;",IF(AND(E109="Original lender country (if multiple countries)",ISBLANK(F109)=TRUE,LEN(F$14)-LEN(SUBSTITUTE(F$14,";",""))&lt;&gt;0),"FORMAT_;",IF(AND(E109="Original lender country (if multiple countries)",ISBLANK(F109)=FALSE,LEN(F109)-LEN(SUBSTITUTE(F109,";",""))=0),"FORMAT_;",IF(OR(AND(E109="Designated Entity LEI",LEN(F109)&lt;&gt;20),AND(G109="{LEI}",LEN(F109)&lt;&gt;0,LEN(F109)&lt;20),AND(G109="{ISIN}",LEN(F109)&lt;&gt;0,LEN(F109)&lt;12),AND(LEN(F109)&lt;&gt;20,E109="Retaining entity LEI",ISBLANK(F109)=FALSE),AND(E109="Instrument ISIN",ISBLANK(F109)=FALSE,LEN(F109)&gt;0,LEN(F109)&lt;11),AND(D109="M",LEFT(G109,4)="{DAT",LEN(F109)&lt;&gt;10)),"FORMAT_LEN",IF(OR(AND(F109&lt;&gt;"",LEFT(G109,4)&lt;&gt;"{TEX",ISNUMBER(SUMPRODUCT(FIND(MID(F109,ROW(INDIRECT("1:"&amp;LEN(F109))),1),W109)))=FALSE),AND(F109&lt;&gt;"",LEFT(G109,4)&lt;&gt;"{TEX",ISERROR(SUMPRODUCT(SEARCH(MID(F109,ROW(INDIRECT("1:"&amp;LEN(TRIM(F109)))),1)," "&amp;W109&amp;CHAR(10)&amp;"""")))=TRUE)),"FORMAT_CHAR",IF(LEFT(G109,4)="{TEX","TEXT","UNK")))))))))))))))))))))))))</f>
        <v>UNK</v>
      </c>
      <c r="V109" s="126" t="b" cm="1">
        <f t="array" aca="1" ref="V109" ca="1">IF(OR(LEN(F109)&gt;P109+1),FALSE,IF(LEFT(G109,5)="{TEXT",TRUE,IF(AND(ISBLANK(F109)=FALSE,G109="{DATE_TEXT-YYYY-MM-DD}",LEN(F109)&lt;&gt;10),FALSE,IF(AND(ISBLANK(F109)=FALSE,ISNUMBER(SUMPRODUCT(SEARCH(MID(F109,ROW(INDIRECT("1:"&amp;LEN(TRIM(F109)))),1)," "&amp;W109&amp;CHAR(10)&amp;"""")))=FALSE),FALSE,TRUE))))</f>
        <v>1</v>
      </c>
      <c r="W109" s="127" t="str">
        <f>IF(G109="{Applicable/N/A}","N/Aplicable",IF(E109="Designated Entity LEI","ABCDEFGHIJKLMNOPQRSTUVWXYZ0123456789",IF(OR(G109="{ISIN}",G109="{LEI}"),";ABCDEFGHIJKLMNOPQRSTUVWXYZ0123456789",IF(G109="{Master Trust/Other}","Master TuOhe",IF(E109="Securitisation type","Privateublc",IF(LEFT(G109,4)="{CA_",Val!B$21,IF(G109="{COUNTRY_EU_LIST}"," ;abcdefghijklmnopqrstuvwxyzABCDEFGHIJKLMNOPQRSTUVWXYZ0123456789",IF(OR(G109="{NOTIFICATION ID}",G109="{SECURITISATION ID}"),Val!B$15,IF(G109="{COUNTRY_EU}"," ;abcdefghijklmnopqrstuvwxyzABCDEFGHIJKLMNOPQRSTUVWXYZ",IF(G109="{Confirmed/Unconfirmed}","ConfirmedUnc",IF(G109="{Confirmed/Unconfirmed/N/A}","Confirmed/UncNA",IF(LEFT(G109,4)="{DAT","0123456789-",IF(LEFT(G109,4)="{Y/N","YN",IF(OR(LEFT(G109,4)="{N/A",LEFT(G109,4)="{LIS",LEFT(G109,4)="{No ",LEFT(G109,4)="{SEC",LEFT(G109,4)="{Mas"),Val!B$20,IF(LEFT(G109,4)="{TEX",Val!B$21,IF(LEFT(G109,4)="{ALP",Val!B$20,IF(LEFT(G109,4)="{COU",Val!B$20)))))))))))))))))</f>
        <v>ConfirmedUnc</v>
      </c>
      <c r="X109" s="132"/>
      <c r="Y109" s="132"/>
      <c r="Z109" s="132"/>
      <c r="AA109" s="132"/>
      <c r="AB109" s="134"/>
      <c r="AC109" s="134"/>
      <c r="AD109" s="132"/>
      <c r="AE109" s="132"/>
      <c r="AF109" s="132"/>
      <c r="AG109" s="129" t="s">
        <v>887</v>
      </c>
      <c r="AH109" s="132"/>
      <c r="AI109" s="117"/>
      <c r="AJ109" s="132"/>
      <c r="AK109" s="75"/>
    </row>
    <row r="110" spans="1:37" s="2" customFormat="1" ht="75.599999999999994" x14ac:dyDescent="0.3">
      <c r="A110" s="15" t="s">
        <v>1258</v>
      </c>
      <c r="B110" s="16" t="s">
        <v>474</v>
      </c>
      <c r="C110" s="30" t="s">
        <v>445</v>
      </c>
      <c r="D110" s="31" t="s">
        <v>46</v>
      </c>
      <c r="E110" s="26" t="s">
        <v>452</v>
      </c>
      <c r="F110" s="63" t="s">
        <v>1461</v>
      </c>
      <c r="G110" s="109" t="s">
        <v>114</v>
      </c>
      <c r="H110" s="154"/>
      <c r="I110" s="88" t="s">
        <v>1335</v>
      </c>
      <c r="J110" s="159" t="s">
        <v>448</v>
      </c>
      <c r="K110" s="144" t="s">
        <v>449</v>
      </c>
      <c r="L110" s="144" t="s">
        <v>450</v>
      </c>
      <c r="M110" s="144" t="s">
        <v>171</v>
      </c>
      <c r="N110" s="146" t="s">
        <v>423</v>
      </c>
      <c r="O110" s="126">
        <f t="shared" ca="1" si="5"/>
        <v>1</v>
      </c>
      <c r="P110" s="126">
        <v>5000</v>
      </c>
      <c r="Q110" s="127" t="str">
        <f ca="1">IF(AND(E110="Last notification date",MONTH(TODAY())&gt;9,DAY(TODAY())&gt;9),YEAR(TODAY())&amp;"-"&amp;MONTH(TODAY())&amp;"-"&amp;DAY(TODAY()),IF(AND(E110="Last notification date",MONTH(TODAY())&lt;9,DAY(TODAY())&lt;10),YEAR(TODAY())&amp;"-0"&amp;MONTH(TODAY())&amp;"-0"&amp;DAY(TODAY()),IF(AND(E110="Last notification date",MONTH(TODAY())&gt;9,DAY(TODAY())&lt;10),YEAR(TODAY())&amp;"-"&amp;MONTH(TODAY())&amp;"-0"&amp;DAY(TODAY()),IF(AND(E110="Last notification date",MONTH(TODAY())&lt;10,DAY(TODAY())&gt;9),YEAR(TODAY())&amp;"-0"&amp;MONTH(TODAY())&amp;"-"&amp;DAY(TODAY()),IF(LEFT(G110,4)="{SEC","SEC ID",IF(LEFT(G110,4)="{DAT","DATE",IF(LEFT(G110,4)="{TEX",Val!B$21,IF(LEFT(G110,4)="{ALP",Val!B$20,IF(LEFT(G110,4)="{COU",Val!B$20,IF(OR(LEFT(G110,4)="{ISI",LEFT(G110,4)="{LEI"),Val!B$17,IF(OR(LEFT(G110,4)="{CA_",LEFT(G110,4)="{Mas",LEFT(G110,4)="{Y/N",LEFT(G110,4)="{No ",LEFT(G110,4)="{N/A",LEFT(G110,4)="{Con",LEFT(G110,4)="{LIS"),"LIST","")))))))))))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0" s="126">
        <f t="shared" si="6"/>
        <v>195</v>
      </c>
      <c r="S110" s="128"/>
      <c r="T110" s="126" t="str">
        <f t="shared" si="7"/>
        <v>UNK</v>
      </c>
      <c r="U110" s="126" t="str" cm="1">
        <f t="array" aca="1" ref="U110" ca="1">IF(AND(E110="Payment exemption explanation",ISBLANK(F110)=FALSE,F$77="Confirmed"),"FORMAT",IF(AND(E110="Historical Default and Loss Performance Data location",F$3="Public",ISBLANK(F110)=TRUE),"FORMAT",IF(AND(E109="Subject to severe clawback",F109="Y",ISBLANK(F110)=TRUE),"FORMAT",IF(AND(E109="Subject to severe clawback",F109="N",ISBLANK(F110)=FALSE),"FORMAT",IF(AND(OR(E110="Credit granting criteria supervision comment",E110="Credit granting criteria compliance comment"),ISBLANK(F110)=FALSE,OR(AND(F$34="N",E505="Originator (or original lender) is not a Credit institution"),AND(F$37="N",E$37="Originator (or original lender) is not a Credit institution"))),"FORMAT_S17",IF(AND(C110="STSS60",E110="Location of Liability cash flow model",ISBLANK(F110)=TRUE,F$3="Public"),"FORMAT_S60",IF(AND(C110="STSS58",E110="Historical Default and Loss Performance Data location",ISBLANK(F110)=TRUE,F$3="Public"),"FORMAT_S37",IF(AND(E110="Sponsor LEI",ISBLANK(F110)=TRUE,ISBLANK(F$8)=TRUE),"FORMAT_LEI",IF(AND(E110="Originator LEI",ISBLANK(F110)=TRUE,ISBLANK(F$11)=TRUE),"FORMAT_LEI",IF(OR(T110="EMPTY",P110+1&lt;LEN(F110),AND(G109="{Confirmed/Unconfirmed/N/A}",S110="N/A",F109="N/A",F110&lt;&gt;"")),"FORMAT",IF(OR(AND(E110="Non-ABCP securitisation unique identifier",MID(F110,21,1)&lt;&gt;"N"),AND(E110="ABCP transaction unique identifier",MID(F110,21,1)&lt;&gt;"T"),AND(E110="ABCP programme unique identifier",MID(F110,21,1)&lt;&gt;"P")),"FORMAT_SEC_ID",IF(AND(E110="Underlying exposures classification",F110&lt;&gt;"residential mortgages",F110&lt;&gt;"commercial mortgages",F110&lt;&gt;"credit facilities provided to individuals for personal, family or household consumption purposes",F110&lt;&gt;"credit facilities, including loans and leases, provided to any type of enterprise or corporation",F110&lt;&gt;"auto loans/leases",F110&lt;&gt;"credit-card receivables",F110&lt;&gt;"trade receivables",F110&lt;&gt;"others"),"FORMAT_LIST",IF(AND(E110="Instrument code",LEN(F110)-LEN(SUBSTITUTE(F110,";",""))&lt;&gt;LEN(F109)-LEN(SUBSTITUTE(F109,";",""))),"FORMAT_;",IF(AND(E110="Sponsor country (if multiple countries)",LEN(F110)-LEN(SUBSTITUTE(F110,";",""))&lt;&gt;LEN(F$11)-LEN(SUBSTITUTE(F$11,";",""))),"FORMAT_;",IF(AND(E110="Sponsor country (if multiple countries)",ISBLANK(F110)=FALSE,LEN(F110)-LEN(SUBSTITUTE(F110,";",""))=0),"FORMAT_;",IF(AND(E110="Sponsor country (if multiple countries)",ISBLANK(F110)=TRUE,LEN(F$11)-LEN(SUBSTITUTE(F$11,";",""))&lt;&gt;0),"FORMAT_;",IF(AND(E110="Originator country  (if multiple countries)",LEN(F110)-LEN(SUBSTITUTE(F110,";",""))&lt;&gt;0,ISBLANK(F110)=FALSE,LEN(F110)-LEN(SUBSTITUTE(F110,";",""))&lt;&gt;LEN(F$8)-LEN(SUBSTITUTE(F$8,";",""))),"FORMAT_;",IF(AND(E110="Originator country  (if multiple countries)",ISBLANK(F110)=FALSE,LEN(F110)-LEN(SUBSTITUTE(F110,";",""))=0),"FORMAT_;",IF(AND(E110="Originator country  (if multiple countries)",ISBLANK(F110)=TRUE,LEN(F$8)-LEN(SUBSTITUTE(F$8,";",""))&lt;&gt;0),"FORMAT_;",IF(AND(E110="Original lender country (if multiple countries)",ISBLANK(F110)=FALSE,LEN(F110)-LEN(SUBSTITUTE(F110,";",""))&lt;&gt;0,LEN(F110)-LEN(SUBSTITUTE(F110,";",""))&lt;&gt;LEN(F$14)-LEN(SUBSTITUTE(F$14,";",""))),"FORMAT_;",IF(AND(E110="Original lender country (if multiple countries)",ISBLANK(F110)=TRUE,LEN(F$14)-LEN(SUBSTITUTE(F$14,";",""))&lt;&gt;0),"FORMAT_;",IF(AND(E110="Original lender country (if multiple countries)",ISBLANK(F110)=FALSE,LEN(F110)-LEN(SUBSTITUTE(F110,";",""))=0),"FORMAT_;",IF(OR(AND(E110="Designated Entity LEI",LEN(F110)&lt;&gt;20),AND(G110="{LEI}",LEN(F110)&lt;&gt;0,LEN(F110)&lt;20),AND(G110="{ISIN}",LEN(F110)&lt;&gt;0,LEN(F110)&lt;12),AND(LEN(F110)&lt;&gt;20,E110="Retaining entity LEI",ISBLANK(F110)=FALSE),AND(E110="Instrument ISIN",ISBLANK(F110)=FALSE,LEN(F110)&gt;0,LEN(F110)&lt;11),AND(D110="M",LEFT(G110,4)="{DAT",LEN(F110)&lt;&gt;10)),"FORMAT_LEN",IF(OR(AND(F110&lt;&gt;"",LEFT(G110,4)&lt;&gt;"{TEX",ISNUMBER(SUMPRODUCT(FIND(MID(F110,ROW(INDIRECT("1:"&amp;LEN(F110))),1),W110)))=FALSE),AND(F110&lt;&gt;"",LEFT(G110,4)&lt;&gt;"{TEX",ISERROR(SUMPRODUCT(SEARCH(MID(F110,ROW(INDIRECT("1:"&amp;LEN(TRIM(F110)))),1)," "&amp;W110&amp;CHAR(10)&amp;"""")))=TRUE)),"FORMAT_CHAR",IF(LEFT(G110,4)="{TEX","TEXT","UNK")))))))))))))))))))))))))</f>
        <v>TEXT</v>
      </c>
      <c r="V110" s="126" t="b" cm="1">
        <f t="array" aca="1" ref="V110" ca="1">IF(OR(LEN(F110)&gt;P110+1),FALSE,IF(LEFT(G110,5)="{TEXT",TRUE,IF(AND(ISBLANK(F110)=FALSE,G110="{DATE_TEXT-YYYY-MM-DD}",LEN(F110)&lt;&gt;10),FALSE,IF(AND(ISBLANK(F110)=FALSE,ISNUMBER(SUMPRODUCT(SEARCH(MID(F110,ROW(INDIRECT("1:"&amp;LEN(TRIM(F110)))),1)," "&amp;W110&amp;CHAR(10)&amp;"""")))=FALSE),FALSE,TRUE))))</f>
        <v>1</v>
      </c>
      <c r="W110" s="127" t="str">
        <f>IF(G110="{Applicable/N/A}","N/Aplicable",IF(E110="Designated Entity LEI","ABCDEFGHIJKLMNOPQRSTUVWXYZ0123456789",IF(OR(G110="{ISIN}",G110="{LEI}"),";ABCDEFGHIJKLMNOPQRSTUVWXYZ0123456789",IF(G110="{Master Trust/Other}","Master TuOhe",IF(E110="Securitisation type","Privateublc",IF(LEFT(G110,4)="{CA_",Val!B$21,IF(G110="{COUNTRY_EU_LIST}"," ;abcdefghijklmnopqrstuvwxyzABCDEFGHIJKLMNOPQRSTUVWXYZ0123456789",IF(OR(G110="{NOTIFICATION ID}",G110="{SECURITISATION ID}"),Val!B$15,IF(G110="{COUNTRY_EU}"," ;abcdefghijklmnopqrstuvwxyzABCDEFGHIJKLMNOPQRSTUVWXYZ",IF(G110="{Confirmed/Unconfirmed}","ConfirmedUnc",IF(G110="{Confirmed/Unconfirmed/N/A}","Confirmed/UncNA",IF(LEFT(G110,4)="{DAT","0123456789-",IF(LEFT(G110,4)="{Y/N","YN",IF(OR(LEFT(G110,4)="{N/A",LEFT(G110,4)="{LIS",LEFT(G110,4)="{No ",LEFT(G110,4)="{SEC",LEFT(G110,4)="{Mas"),Val!B$20,IF(LEFT(G110,4)="{TEX",Val!B$21,IF(LEFT(G110,4)="{ALP",Val!B$20,IF(LEFT(G110,4)="{COU",Val!B$20)))))))))))))))))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0" s="132"/>
      <c r="Y110" s="132"/>
      <c r="Z110" s="132"/>
      <c r="AA110" s="132"/>
      <c r="AB110" s="134"/>
      <c r="AC110" s="134"/>
      <c r="AD110" s="132"/>
      <c r="AE110" s="132"/>
      <c r="AF110" s="132"/>
      <c r="AG110" s="129" t="s">
        <v>896</v>
      </c>
      <c r="AH110" s="132"/>
      <c r="AI110" s="117"/>
      <c r="AJ110" s="132"/>
      <c r="AK110" s="75"/>
    </row>
    <row r="111" spans="1:37" s="2" customFormat="1" ht="86.4" x14ac:dyDescent="0.3">
      <c r="A111" s="15" t="s">
        <v>1259</v>
      </c>
      <c r="B111" s="16" t="s">
        <v>476</v>
      </c>
      <c r="C111" s="20" t="s">
        <v>454</v>
      </c>
      <c r="D111" s="21" t="s">
        <v>52</v>
      </c>
      <c r="E111" s="22" t="s">
        <v>455</v>
      </c>
      <c r="F111" s="45" t="s">
        <v>175</v>
      </c>
      <c r="G111" s="60" t="s">
        <v>190</v>
      </c>
      <c r="H111" s="153" t="s">
        <v>456</v>
      </c>
      <c r="I111" s="93" t="s">
        <v>1373</v>
      </c>
      <c r="J111" s="155" t="s">
        <v>457</v>
      </c>
      <c r="K111" s="143" t="s">
        <v>458</v>
      </c>
      <c r="L111" s="143" t="s">
        <v>459</v>
      </c>
      <c r="M111" s="143" t="s">
        <v>171</v>
      </c>
      <c r="N111" s="145" t="s">
        <v>423</v>
      </c>
      <c r="O111" s="126">
        <f t="shared" ca="1" si="5"/>
        <v>1</v>
      </c>
      <c r="P111" s="126">
        <v>12</v>
      </c>
      <c r="Q111" s="127" t="str">
        <f ca="1">IF(AND(E111="Last notification date",MONTH(TODAY())&gt;9,DAY(TODAY())&gt;9),YEAR(TODAY())&amp;"-"&amp;MONTH(TODAY())&amp;"-"&amp;DAY(TODAY()),IF(AND(E111="Last notification date",MONTH(TODAY())&lt;9,DAY(TODAY())&lt;10),YEAR(TODAY())&amp;"-0"&amp;MONTH(TODAY())&amp;"-0"&amp;DAY(TODAY()),IF(AND(E111="Last notification date",MONTH(TODAY())&gt;9,DAY(TODAY())&lt;10),YEAR(TODAY())&amp;"-"&amp;MONTH(TODAY())&amp;"-0"&amp;DAY(TODAY()),IF(AND(E111="Last notification date",MONTH(TODAY())&lt;10,DAY(TODAY())&gt;9),YEAR(TODAY())&amp;"-0"&amp;MONTH(TODAY())&amp;"-"&amp;DAY(TODAY()),IF(LEFT(G111,4)="{SEC","SEC ID",IF(LEFT(G111,4)="{DAT","DATE",IF(LEFT(G111,4)="{TEX",Val!B$21,IF(LEFT(G111,4)="{ALP",Val!B$20,IF(LEFT(G111,4)="{COU",Val!B$20,IF(OR(LEFT(G111,4)="{ISI",LEFT(G111,4)="{LEI"),Val!B$17,IF(OR(LEFT(G111,4)="{CA_",LEFT(G111,4)="{Mas",LEFT(G111,4)="{Y/N",LEFT(G111,4)="{No ",LEFT(G111,4)="{N/A",LEFT(G111,4)="{Con",LEFT(G111,4)="{LIS"),"LIST","")))))))))))</f>
        <v>LIST</v>
      </c>
      <c r="R111" s="126">
        <f t="shared" si="6"/>
        <v>9</v>
      </c>
      <c r="S111" s="128"/>
      <c r="T111" s="126" t="str">
        <f t="shared" si="7"/>
        <v>UNK</v>
      </c>
      <c r="U111" s="126" t="str" cm="1">
        <f t="array" aca="1" ref="U111" ca="1">IF(AND(E111="Payment exemption explanation",ISBLANK(F111)=FALSE,F$77="Confirmed"),"FORMAT",IF(AND(E111="Historical Default and Loss Performance Data location",F$3="Public",ISBLANK(F111)=TRUE),"FORMAT",IF(AND(E110="Subject to severe clawback",F110="Y",ISBLANK(F111)=TRUE),"FORMAT",IF(AND(E110="Subject to severe clawback",F110="N",ISBLANK(F111)=FALSE),"FORMAT",IF(AND(OR(E111="Credit granting criteria supervision comment",E111="Credit granting criteria compliance comment"),ISBLANK(F111)=FALSE,OR(AND(F$34="N",E506="Originator (or original lender) is not a Credit institution"),AND(F$37="N",E$37="Originator (or original lender) is not a Credit institution"))),"FORMAT_S17",IF(AND(C111="STSS60",E111="Location of Liability cash flow model",ISBLANK(F111)=TRUE,F$3="Public"),"FORMAT_S60",IF(AND(C111="STSS58",E111="Historical Default and Loss Performance Data location",ISBLANK(F111)=TRUE,F$3="Public"),"FORMAT_S37",IF(AND(E111="Sponsor LEI",ISBLANK(F111)=TRUE,ISBLANK(F$8)=TRUE),"FORMAT_LEI",IF(AND(E111="Originator LEI",ISBLANK(F111)=TRUE,ISBLANK(F$11)=TRUE),"FORMAT_LEI",IF(OR(T111="EMPTY",P111+1&lt;LEN(F111),AND(G110="{Confirmed/Unconfirmed/N/A}",S111="N/A",F110="N/A",F111&lt;&gt;"")),"FORMAT",IF(OR(AND(E111="Non-ABCP securitisation unique identifier",MID(F111,21,1)&lt;&gt;"N"),AND(E111="ABCP transaction unique identifier",MID(F111,21,1)&lt;&gt;"T"),AND(E111="ABCP programme unique identifier",MID(F111,21,1)&lt;&gt;"P")),"FORMAT_SEC_ID",IF(AND(E111="Underlying exposures classification",F111&lt;&gt;"residential mortgages",F111&lt;&gt;"commercial mortgages",F111&lt;&gt;"credit facilities provided to individuals for personal, family or household consumption purposes",F111&lt;&gt;"credit facilities, including loans and leases, provided to any type of enterprise or corporation",F111&lt;&gt;"auto loans/leases",F111&lt;&gt;"credit-card receivables",F111&lt;&gt;"trade receivables",F111&lt;&gt;"others"),"FORMAT_LIST",IF(AND(E111="Instrument code",LEN(F111)-LEN(SUBSTITUTE(F111,";",""))&lt;&gt;LEN(F110)-LEN(SUBSTITUTE(F110,";",""))),"FORMAT_;",IF(AND(E111="Sponsor country (if multiple countries)",LEN(F111)-LEN(SUBSTITUTE(F111,";",""))&lt;&gt;LEN(F$11)-LEN(SUBSTITUTE(F$11,";",""))),"FORMAT_;",IF(AND(E111="Sponsor country (if multiple countries)",ISBLANK(F111)=FALSE,LEN(F111)-LEN(SUBSTITUTE(F111,";",""))=0),"FORMAT_;",IF(AND(E111="Sponsor country (if multiple countries)",ISBLANK(F111)=TRUE,LEN(F$11)-LEN(SUBSTITUTE(F$11,";",""))&lt;&gt;0),"FORMAT_;",IF(AND(E111="Originator country  (if multiple countries)",LEN(F111)-LEN(SUBSTITUTE(F111,";",""))&lt;&gt;0,ISBLANK(F111)=FALSE,LEN(F111)-LEN(SUBSTITUTE(F111,";",""))&lt;&gt;LEN(F$8)-LEN(SUBSTITUTE(F$8,";",""))),"FORMAT_;",IF(AND(E111="Originator country  (if multiple countries)",ISBLANK(F111)=FALSE,LEN(F111)-LEN(SUBSTITUTE(F111,";",""))=0),"FORMAT_;",IF(AND(E111="Originator country  (if multiple countries)",ISBLANK(F111)=TRUE,LEN(F$8)-LEN(SUBSTITUTE(F$8,";",""))&lt;&gt;0),"FORMAT_;",IF(AND(E111="Original lender country (if multiple countries)",ISBLANK(F111)=FALSE,LEN(F111)-LEN(SUBSTITUTE(F111,";",""))&lt;&gt;0,LEN(F111)-LEN(SUBSTITUTE(F111,";",""))&lt;&gt;LEN(F$14)-LEN(SUBSTITUTE(F$14,";",""))),"FORMAT_;",IF(AND(E111="Original lender country (if multiple countries)",ISBLANK(F111)=TRUE,LEN(F$14)-LEN(SUBSTITUTE(F$14,";",""))&lt;&gt;0),"FORMAT_;",IF(AND(E111="Original lender country (if multiple countries)",ISBLANK(F111)=FALSE,LEN(F111)-LEN(SUBSTITUTE(F111,";",""))=0),"FORMAT_;",IF(OR(AND(E111="Designated Entity LEI",LEN(F111)&lt;&gt;20),AND(G111="{LEI}",LEN(F111)&lt;&gt;0,LEN(F111)&lt;20),AND(G111="{ISIN}",LEN(F111)&lt;&gt;0,LEN(F111)&lt;12),AND(LEN(F111)&lt;&gt;20,E111="Retaining entity LEI",ISBLANK(F111)=FALSE),AND(E111="Instrument ISIN",ISBLANK(F111)=FALSE,LEN(F111)&gt;0,LEN(F111)&lt;11),AND(D111="M",LEFT(G111,4)="{DAT",LEN(F111)&lt;&gt;10)),"FORMAT_LEN",IF(OR(AND(F111&lt;&gt;"",LEFT(G111,4)&lt;&gt;"{TEX",ISNUMBER(SUMPRODUCT(FIND(MID(F111,ROW(INDIRECT("1:"&amp;LEN(F111))),1),W111)))=FALSE),AND(F111&lt;&gt;"",LEFT(G111,4)&lt;&gt;"{TEX",ISERROR(SUMPRODUCT(SEARCH(MID(F111,ROW(INDIRECT("1:"&amp;LEN(TRIM(F111)))),1)," "&amp;W111&amp;CHAR(10)&amp;"""")))=TRUE)),"FORMAT_CHAR",IF(LEFT(G111,4)="{TEX","TEXT","UNK")))))))))))))))))))))))))</f>
        <v>UNK</v>
      </c>
      <c r="V111" s="126" t="b" cm="1">
        <f t="array" aca="1" ref="V111" ca="1">IF(OR(LEN(F111)&gt;P111+1),FALSE,IF(LEFT(G111,5)="{TEXT",TRUE,IF(AND(ISBLANK(F111)=FALSE,G111="{DATE_TEXT-YYYY-MM-DD}",LEN(F111)&lt;&gt;10),FALSE,IF(AND(ISBLANK(F111)=FALSE,ISNUMBER(SUMPRODUCT(SEARCH(MID(F111,ROW(INDIRECT("1:"&amp;LEN(TRIM(F111)))),1)," "&amp;W111&amp;CHAR(10)&amp;"""")))=FALSE),FALSE,TRUE))))</f>
        <v>1</v>
      </c>
      <c r="W111" s="127" t="str">
        <f>IF(G111="{Applicable/N/A}","N/Aplicable",IF(E111="Designated Entity LEI","ABCDEFGHIJKLMNOPQRSTUVWXYZ0123456789",IF(OR(G111="{ISIN}",G111="{LEI}"),";ABCDEFGHIJKLMNOPQRSTUVWXYZ0123456789",IF(G111="{Master Trust/Other}","Master TuOhe",IF(E111="Securitisation type","Privateublc",IF(LEFT(G111,4)="{CA_",Val!B$21,IF(G111="{COUNTRY_EU_LIST}"," ;abcdefghijklmnopqrstuvwxyzABCDEFGHIJKLMNOPQRSTUVWXYZ0123456789",IF(OR(G111="{NOTIFICATION ID}",G111="{SECURITISATION ID}"),Val!B$15,IF(G111="{COUNTRY_EU}"," ;abcdefghijklmnopqrstuvwxyzABCDEFGHIJKLMNOPQRSTUVWXYZ",IF(G111="{Confirmed/Unconfirmed}","ConfirmedUnc",IF(G111="{Confirmed/Unconfirmed/N/A}","Confirmed/UncNA",IF(LEFT(G111,4)="{DAT","0123456789-",IF(LEFT(G111,4)="{Y/N","YN",IF(OR(LEFT(G111,4)="{N/A",LEFT(G111,4)="{LIS",LEFT(G111,4)="{No ",LEFT(G111,4)="{SEC",LEFT(G111,4)="{Mas"),Val!B$20,IF(LEFT(G111,4)="{TEX",Val!B$21,IF(LEFT(G111,4)="{ALP",Val!B$20,IF(LEFT(G111,4)="{COU",Val!B$20)))))))))))))))))</f>
        <v>ConfirmedUnc</v>
      </c>
      <c r="X111" s="132"/>
      <c r="Y111" s="132"/>
      <c r="Z111" s="132"/>
      <c r="AA111" s="132"/>
      <c r="AB111" s="134"/>
      <c r="AC111" s="134"/>
      <c r="AD111" s="132"/>
      <c r="AE111" s="132"/>
      <c r="AF111" s="132"/>
      <c r="AG111" s="129" t="s">
        <v>900</v>
      </c>
      <c r="AH111" s="132"/>
      <c r="AI111" s="117"/>
      <c r="AJ111" s="132"/>
      <c r="AK111" s="75"/>
    </row>
    <row r="112" spans="1:37" s="2" customFormat="1" ht="144" x14ac:dyDescent="0.3">
      <c r="A112" s="15" t="s">
        <v>1260</v>
      </c>
      <c r="B112" s="16" t="s">
        <v>484</v>
      </c>
      <c r="C112" s="30" t="s">
        <v>454</v>
      </c>
      <c r="D112" s="31" t="s">
        <v>46</v>
      </c>
      <c r="E112" s="26" t="s">
        <v>461</v>
      </c>
      <c r="F112" s="138" t="s">
        <v>1482</v>
      </c>
      <c r="G112" s="109" t="s">
        <v>114</v>
      </c>
      <c r="H112" s="154"/>
      <c r="I112" s="88" t="s">
        <v>1335</v>
      </c>
      <c r="J112" s="159" t="s">
        <v>457</v>
      </c>
      <c r="K112" s="144" t="s">
        <v>458</v>
      </c>
      <c r="L112" s="144" t="s">
        <v>459</v>
      </c>
      <c r="M112" s="144" t="s">
        <v>171</v>
      </c>
      <c r="N112" s="146" t="s">
        <v>423</v>
      </c>
      <c r="O112" s="126">
        <f t="shared" ca="1" si="5"/>
        <v>1</v>
      </c>
      <c r="P112" s="126">
        <v>5000</v>
      </c>
      <c r="Q112" s="127" t="str">
        <f ca="1">IF(AND(E112="Last notification date",MONTH(TODAY())&gt;9,DAY(TODAY())&gt;9),YEAR(TODAY())&amp;"-"&amp;MONTH(TODAY())&amp;"-"&amp;DAY(TODAY()),IF(AND(E112="Last notification date",MONTH(TODAY())&lt;9,DAY(TODAY())&lt;10),YEAR(TODAY())&amp;"-0"&amp;MONTH(TODAY())&amp;"-0"&amp;DAY(TODAY()),IF(AND(E112="Last notification date",MONTH(TODAY())&gt;9,DAY(TODAY())&lt;10),YEAR(TODAY())&amp;"-"&amp;MONTH(TODAY())&amp;"-0"&amp;DAY(TODAY()),IF(AND(E112="Last notification date",MONTH(TODAY())&lt;10,DAY(TODAY())&gt;9),YEAR(TODAY())&amp;"-0"&amp;MONTH(TODAY())&amp;"-"&amp;DAY(TODAY()),IF(LEFT(G112,4)="{SEC","SEC ID",IF(LEFT(G112,4)="{DAT","DATE",IF(LEFT(G112,4)="{TEX",Val!B$21,IF(LEFT(G112,4)="{ALP",Val!B$20,IF(LEFT(G112,4)="{COU",Val!B$20,IF(OR(LEFT(G112,4)="{ISI",LEFT(G112,4)="{LEI"),Val!B$17,IF(OR(LEFT(G112,4)="{CA_",LEFT(G112,4)="{Mas",LEFT(G112,4)="{Y/N",LEFT(G112,4)="{No ",LEFT(G112,4)="{N/A",LEFT(G112,4)="{Con",LEFT(G112,4)="{LIS"),"LIST","")))))))))))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2" s="126">
        <f t="shared" si="6"/>
        <v>436</v>
      </c>
      <c r="S112" s="128"/>
      <c r="T112" s="126" t="str">
        <f t="shared" si="7"/>
        <v>UNK</v>
      </c>
      <c r="U112" s="126" t="str" cm="1">
        <f t="array" aca="1" ref="U112" ca="1">IF(AND(E112="Payment exemption explanation",ISBLANK(F112)=FALSE,F$77="Confirmed"),"FORMAT",IF(AND(E112="Historical Default and Loss Performance Data location",F$3="Public",ISBLANK(F112)=TRUE),"FORMAT",IF(AND(E111="Subject to severe clawback",F111="Y",ISBLANK(F112)=TRUE),"FORMAT",IF(AND(E111="Subject to severe clawback",F111="N",ISBLANK(F112)=FALSE),"FORMAT",IF(AND(OR(E112="Credit granting criteria supervision comment",E112="Credit granting criteria compliance comment"),ISBLANK(F112)=FALSE,OR(AND(F$34="N",E507="Originator (or original lender) is not a Credit institution"),AND(F$37="N",E$37="Originator (or original lender) is not a Credit institution"))),"FORMAT_S17",IF(AND(C112="STSS60",E112="Location of Liability cash flow model",ISBLANK(F112)=TRUE,F$3="Public"),"FORMAT_S60",IF(AND(C112="STSS58",E112="Historical Default and Loss Performance Data location",ISBLANK(F112)=TRUE,F$3="Public"),"FORMAT_S37",IF(AND(E112="Sponsor LEI",ISBLANK(F112)=TRUE,ISBLANK(F$8)=TRUE),"FORMAT_LEI",IF(AND(E112="Originator LEI",ISBLANK(F112)=TRUE,ISBLANK(F$11)=TRUE),"FORMAT_LEI",IF(OR(T112="EMPTY",P112+1&lt;LEN(F112),AND(G111="{Confirmed/Unconfirmed/N/A}",S112="N/A",F111="N/A",F112&lt;&gt;"")),"FORMAT",IF(OR(AND(E112="Non-ABCP securitisation unique identifier",MID(F112,21,1)&lt;&gt;"N"),AND(E112="ABCP transaction unique identifier",MID(F112,21,1)&lt;&gt;"T"),AND(E112="ABCP programme unique identifier",MID(F112,21,1)&lt;&gt;"P")),"FORMAT_SEC_ID",IF(AND(E112="Underlying exposures classification",F112&lt;&gt;"residential mortgages",F112&lt;&gt;"commercial mortgages",F112&lt;&gt;"credit facilities provided to individuals for personal, family or household consumption purposes",F112&lt;&gt;"credit facilities, including loans and leases, provided to any type of enterprise or corporation",F112&lt;&gt;"auto loans/leases",F112&lt;&gt;"credit-card receivables",F112&lt;&gt;"trade receivables",F112&lt;&gt;"others"),"FORMAT_LIST",IF(AND(E112="Instrument code",LEN(F112)-LEN(SUBSTITUTE(F112,";",""))&lt;&gt;LEN(F111)-LEN(SUBSTITUTE(F111,";",""))),"FORMAT_;",IF(AND(E112="Sponsor country (if multiple countries)",LEN(F112)-LEN(SUBSTITUTE(F112,";",""))&lt;&gt;LEN(F$11)-LEN(SUBSTITUTE(F$11,";",""))),"FORMAT_;",IF(AND(E112="Sponsor country (if multiple countries)",ISBLANK(F112)=FALSE,LEN(F112)-LEN(SUBSTITUTE(F112,";",""))=0),"FORMAT_;",IF(AND(E112="Sponsor country (if multiple countries)",ISBLANK(F112)=TRUE,LEN(F$11)-LEN(SUBSTITUTE(F$11,";",""))&lt;&gt;0),"FORMAT_;",IF(AND(E112="Originator country  (if multiple countries)",LEN(F112)-LEN(SUBSTITUTE(F112,";",""))&lt;&gt;0,ISBLANK(F112)=FALSE,LEN(F112)-LEN(SUBSTITUTE(F112,";",""))&lt;&gt;LEN(F$8)-LEN(SUBSTITUTE(F$8,";",""))),"FORMAT_;",IF(AND(E112="Originator country  (if multiple countries)",ISBLANK(F112)=FALSE,LEN(F112)-LEN(SUBSTITUTE(F112,";",""))=0),"FORMAT_;",IF(AND(E112="Originator country  (if multiple countries)",ISBLANK(F112)=TRUE,LEN(F$8)-LEN(SUBSTITUTE(F$8,";",""))&lt;&gt;0),"FORMAT_;",IF(AND(E112="Original lender country (if multiple countries)",ISBLANK(F112)=FALSE,LEN(F112)-LEN(SUBSTITUTE(F112,";",""))&lt;&gt;0,LEN(F112)-LEN(SUBSTITUTE(F112,";",""))&lt;&gt;LEN(F$14)-LEN(SUBSTITUTE(F$14,";",""))),"FORMAT_;",IF(AND(E112="Original lender country (if multiple countries)",ISBLANK(F112)=TRUE,LEN(F$14)-LEN(SUBSTITUTE(F$14,";",""))&lt;&gt;0),"FORMAT_;",IF(AND(E112="Original lender country (if multiple countries)",ISBLANK(F112)=FALSE,LEN(F112)-LEN(SUBSTITUTE(F112,";",""))=0),"FORMAT_;",IF(OR(AND(E112="Designated Entity LEI",LEN(F112)&lt;&gt;20),AND(G112="{LEI}",LEN(F112)&lt;&gt;0,LEN(F112)&lt;20),AND(G112="{ISIN}",LEN(F112)&lt;&gt;0,LEN(F112)&lt;12),AND(LEN(F112)&lt;&gt;20,E112="Retaining entity LEI",ISBLANK(F112)=FALSE),AND(E112="Instrument ISIN",ISBLANK(F112)=FALSE,LEN(F112)&gt;0,LEN(F112)&lt;11),AND(D112="M",LEFT(G112,4)="{DAT",LEN(F112)&lt;&gt;10)),"FORMAT_LEN",IF(OR(AND(F112&lt;&gt;"",LEFT(G112,4)&lt;&gt;"{TEX",ISNUMBER(SUMPRODUCT(FIND(MID(F112,ROW(INDIRECT("1:"&amp;LEN(F112))),1),W112)))=FALSE),AND(F112&lt;&gt;"",LEFT(G112,4)&lt;&gt;"{TEX",ISERROR(SUMPRODUCT(SEARCH(MID(F112,ROW(INDIRECT("1:"&amp;LEN(TRIM(F112)))),1)," "&amp;W112&amp;CHAR(10)&amp;"""")))=TRUE)),"FORMAT_CHAR",IF(LEFT(G112,4)="{TEX","TEXT","UNK")))))))))))))))))))))))))</f>
        <v>TEXT</v>
      </c>
      <c r="V112" s="126" t="b" cm="1">
        <f t="array" aca="1" ref="V112" ca="1">IF(OR(LEN(F112)&gt;P112+1),FALSE,IF(LEFT(G112,5)="{TEXT",TRUE,IF(AND(ISBLANK(F112)=FALSE,G112="{DATE_TEXT-YYYY-MM-DD}",LEN(F112)&lt;&gt;10),FALSE,IF(AND(ISBLANK(F112)=FALSE,ISNUMBER(SUMPRODUCT(SEARCH(MID(F112,ROW(INDIRECT("1:"&amp;LEN(TRIM(F112)))),1)," "&amp;W112&amp;CHAR(10)&amp;"""")))=FALSE),FALSE,TRUE))))</f>
        <v>1</v>
      </c>
      <c r="W112" s="127" t="str">
        <f>IF(G112="{Applicable/N/A}","N/Aplicable",IF(E112="Designated Entity LEI","ABCDEFGHIJKLMNOPQRSTUVWXYZ0123456789",IF(OR(G112="{ISIN}",G112="{LEI}"),";ABCDEFGHIJKLMNOPQRSTUVWXYZ0123456789",IF(G112="{Master Trust/Other}","Master TuOhe",IF(E112="Securitisation type","Privateublc",IF(LEFT(G112,4)="{CA_",Val!B$21,IF(G112="{COUNTRY_EU_LIST}"," ;abcdefghijklmnopqrstuvwxyzABCDEFGHIJKLMNOPQRSTUVWXYZ0123456789",IF(OR(G112="{NOTIFICATION ID}",G112="{SECURITISATION ID}"),Val!B$15,IF(G112="{COUNTRY_EU}"," ;abcdefghijklmnopqrstuvwxyzABCDEFGHIJKLMNOPQRSTUVWXYZ",IF(G112="{Confirmed/Unconfirmed}","ConfirmedUnc",IF(G112="{Confirmed/Unconfirmed/N/A}","Confirmed/UncNA",IF(LEFT(G112,4)="{DAT","0123456789-",IF(LEFT(G112,4)="{Y/N","YN",IF(OR(LEFT(G112,4)="{N/A",LEFT(G112,4)="{LIS",LEFT(G112,4)="{No ",LEFT(G112,4)="{SEC",LEFT(G112,4)="{Mas"),Val!B$20,IF(LEFT(G112,4)="{TEX",Val!B$21,IF(LEFT(G112,4)="{ALP",Val!B$20,IF(LEFT(G112,4)="{COU",Val!B$20)))))))))))))))))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2" s="132"/>
      <c r="Y112" s="132"/>
      <c r="Z112" s="132"/>
      <c r="AA112" s="132"/>
      <c r="AB112" s="134"/>
      <c r="AC112" s="134"/>
      <c r="AD112" s="132"/>
      <c r="AE112" s="132"/>
      <c r="AF112" s="132"/>
      <c r="AG112" s="129" t="s">
        <v>899</v>
      </c>
      <c r="AH112" s="132"/>
      <c r="AI112" s="117"/>
      <c r="AJ112" s="132"/>
      <c r="AK112" s="75"/>
    </row>
    <row r="113" spans="1:37" s="2" customFormat="1" ht="172.8" x14ac:dyDescent="0.3">
      <c r="A113" s="15" t="s">
        <v>1261</v>
      </c>
      <c r="B113" s="16" t="s">
        <v>486</v>
      </c>
      <c r="C113" s="20" t="s">
        <v>463</v>
      </c>
      <c r="D113" s="21" t="s">
        <v>52</v>
      </c>
      <c r="E113" s="22" t="s">
        <v>464</v>
      </c>
      <c r="F113" s="45" t="s">
        <v>175</v>
      </c>
      <c r="G113" s="60" t="s">
        <v>176</v>
      </c>
      <c r="H113" s="153" t="s">
        <v>465</v>
      </c>
      <c r="I113" s="88" t="s">
        <v>1407</v>
      </c>
      <c r="J113" s="155" t="s">
        <v>466</v>
      </c>
      <c r="K113" s="143" t="s">
        <v>467</v>
      </c>
      <c r="L113" s="143" t="s">
        <v>468</v>
      </c>
      <c r="M113" s="143" t="s">
        <v>171</v>
      </c>
      <c r="N113" s="145" t="s">
        <v>423</v>
      </c>
      <c r="O113" s="126">
        <f t="shared" ca="1" si="5"/>
        <v>1</v>
      </c>
      <c r="P113" s="126">
        <v>12</v>
      </c>
      <c r="Q113" s="127" t="str">
        <f ca="1">IF(AND(E113="Last notification date",MONTH(TODAY())&gt;9,DAY(TODAY())&gt;9),YEAR(TODAY())&amp;"-"&amp;MONTH(TODAY())&amp;"-"&amp;DAY(TODAY()),IF(AND(E113="Last notification date",MONTH(TODAY())&lt;9,DAY(TODAY())&lt;10),YEAR(TODAY())&amp;"-0"&amp;MONTH(TODAY())&amp;"-0"&amp;DAY(TODAY()),IF(AND(E113="Last notification date",MONTH(TODAY())&gt;9,DAY(TODAY())&lt;10),YEAR(TODAY())&amp;"-"&amp;MONTH(TODAY())&amp;"-0"&amp;DAY(TODAY()),IF(AND(E113="Last notification date",MONTH(TODAY())&lt;10,DAY(TODAY())&gt;9),YEAR(TODAY())&amp;"-0"&amp;MONTH(TODAY())&amp;"-"&amp;DAY(TODAY()),IF(LEFT(G113,4)="{SEC","SEC ID",IF(LEFT(G113,4)="{DAT","DATE",IF(LEFT(G113,4)="{TEX",Val!B$21,IF(LEFT(G113,4)="{ALP",Val!B$20,IF(LEFT(G113,4)="{COU",Val!B$20,IF(OR(LEFT(G113,4)="{ISI",LEFT(G113,4)="{LEI"),Val!B$17,IF(OR(LEFT(G113,4)="{CA_",LEFT(G113,4)="{Mas",LEFT(G113,4)="{Y/N",LEFT(G113,4)="{No ",LEFT(G113,4)="{N/A",LEFT(G113,4)="{Con",LEFT(G113,4)="{LIS"),"LIST","")))))))))))</f>
        <v>LIST</v>
      </c>
      <c r="R113" s="126">
        <f t="shared" si="6"/>
        <v>9</v>
      </c>
      <c r="S113" s="128"/>
      <c r="T113" s="126" t="str">
        <f t="shared" si="7"/>
        <v>UNK</v>
      </c>
      <c r="U113" s="126" t="str" cm="1">
        <f t="array" aca="1" ref="U113" ca="1">IF(AND(E113="Payment exemption explanation",ISBLANK(F113)=FALSE,F$77="Confirmed"),"FORMAT",IF(AND(E113="Historical Default and Loss Performance Data location",F$3="Public",ISBLANK(F113)=TRUE),"FORMAT",IF(AND(E112="Subject to severe clawback",F112="Y",ISBLANK(F113)=TRUE),"FORMAT",IF(AND(E112="Subject to severe clawback",F112="N",ISBLANK(F113)=FALSE),"FORMAT",IF(AND(OR(E113="Credit granting criteria supervision comment",E113="Credit granting criteria compliance comment"),ISBLANK(F113)=FALSE,OR(AND(F$34="N",E508="Originator (or original lender) is not a Credit institution"),AND(F$37="N",E$37="Originator (or original lender) is not a Credit institution"))),"FORMAT_S17",IF(AND(C113="STSS60",E113="Location of Liability cash flow model",ISBLANK(F113)=TRUE,F$3="Public"),"FORMAT_S60",IF(AND(C113="STSS58",E113="Historical Default and Loss Performance Data location",ISBLANK(F113)=TRUE,F$3="Public"),"FORMAT_S37",IF(AND(E113="Sponsor LEI",ISBLANK(F113)=TRUE,ISBLANK(F$8)=TRUE),"FORMAT_LEI",IF(AND(E113="Originator LEI",ISBLANK(F113)=TRUE,ISBLANK(F$11)=TRUE),"FORMAT_LEI",IF(OR(T113="EMPTY",P113+1&lt;LEN(F113),AND(G112="{Confirmed/Unconfirmed/N/A}",S113="N/A",F112="N/A",F113&lt;&gt;"")),"FORMAT",IF(OR(AND(E113="Non-ABCP securitisation unique identifier",MID(F113,21,1)&lt;&gt;"N"),AND(E113="ABCP transaction unique identifier",MID(F113,21,1)&lt;&gt;"T"),AND(E113="ABCP programme unique identifier",MID(F113,21,1)&lt;&gt;"P")),"FORMAT_SEC_ID",IF(AND(E113="Underlying exposures classification",F113&lt;&gt;"residential mortgages",F113&lt;&gt;"commercial mortgages",F113&lt;&gt;"credit facilities provided to individuals for personal, family or household consumption purposes",F113&lt;&gt;"credit facilities, including loans and leases, provided to any type of enterprise or corporation",F113&lt;&gt;"auto loans/leases",F113&lt;&gt;"credit-card receivables",F113&lt;&gt;"trade receivables",F113&lt;&gt;"others"),"FORMAT_LIST",IF(AND(E113="Instrument code",LEN(F113)-LEN(SUBSTITUTE(F113,";",""))&lt;&gt;LEN(F112)-LEN(SUBSTITUTE(F112,";",""))),"FORMAT_;",IF(AND(E113="Sponsor country (if multiple countries)",LEN(F113)-LEN(SUBSTITUTE(F113,";",""))&lt;&gt;LEN(F$11)-LEN(SUBSTITUTE(F$11,";",""))),"FORMAT_;",IF(AND(E113="Sponsor country (if multiple countries)",ISBLANK(F113)=FALSE,LEN(F113)-LEN(SUBSTITUTE(F113,";",""))=0),"FORMAT_;",IF(AND(E113="Sponsor country (if multiple countries)",ISBLANK(F113)=TRUE,LEN(F$11)-LEN(SUBSTITUTE(F$11,";",""))&lt;&gt;0),"FORMAT_;",IF(AND(E113="Originator country  (if multiple countries)",LEN(F113)-LEN(SUBSTITUTE(F113,";",""))&lt;&gt;0,ISBLANK(F113)=FALSE,LEN(F113)-LEN(SUBSTITUTE(F113,";",""))&lt;&gt;LEN(F$8)-LEN(SUBSTITUTE(F$8,";",""))),"FORMAT_;",IF(AND(E113="Originator country  (if multiple countries)",ISBLANK(F113)=FALSE,LEN(F113)-LEN(SUBSTITUTE(F113,";",""))=0),"FORMAT_;",IF(AND(E113="Originator country  (if multiple countries)",ISBLANK(F113)=TRUE,LEN(F$8)-LEN(SUBSTITUTE(F$8,";",""))&lt;&gt;0),"FORMAT_;",IF(AND(E113="Original lender country (if multiple countries)",ISBLANK(F113)=FALSE,LEN(F113)-LEN(SUBSTITUTE(F113,";",""))&lt;&gt;0,LEN(F113)-LEN(SUBSTITUTE(F113,";",""))&lt;&gt;LEN(F$14)-LEN(SUBSTITUTE(F$14,";",""))),"FORMAT_;",IF(AND(E113="Original lender country (if multiple countries)",ISBLANK(F113)=TRUE,LEN(F$14)-LEN(SUBSTITUTE(F$14,";",""))&lt;&gt;0),"FORMAT_;",IF(AND(E113="Original lender country (if multiple countries)",ISBLANK(F113)=FALSE,LEN(F113)-LEN(SUBSTITUTE(F113,";",""))=0),"FORMAT_;",IF(OR(AND(E113="Designated Entity LEI",LEN(F113)&lt;&gt;20),AND(G113="{LEI}",LEN(F113)&lt;&gt;0,LEN(F113)&lt;20),AND(G113="{ISIN}",LEN(F113)&lt;&gt;0,LEN(F113)&lt;12),AND(LEN(F113)&lt;&gt;20,E113="Retaining entity LEI",ISBLANK(F113)=FALSE),AND(E113="Instrument ISIN",ISBLANK(F113)=FALSE,LEN(F113)&gt;0,LEN(F113)&lt;11),AND(D113="M",LEFT(G113,4)="{DAT",LEN(F113)&lt;&gt;10)),"FORMAT_LEN",IF(OR(AND(F113&lt;&gt;"",LEFT(G113,4)&lt;&gt;"{TEX",ISNUMBER(SUMPRODUCT(FIND(MID(F113,ROW(INDIRECT("1:"&amp;LEN(F113))),1),W113)))=FALSE),AND(F113&lt;&gt;"",LEFT(G113,4)&lt;&gt;"{TEX",ISERROR(SUMPRODUCT(SEARCH(MID(F113,ROW(INDIRECT("1:"&amp;LEN(TRIM(F113)))),1)," "&amp;W113&amp;CHAR(10)&amp;"""")))=TRUE)),"FORMAT_CHAR",IF(LEFT(G113,4)="{TEX","TEXT","UNK")))))))))))))))))))))))))</f>
        <v>UNK</v>
      </c>
      <c r="V113" s="126" t="b" cm="1">
        <f t="array" aca="1" ref="V113" ca="1">IF(OR(LEN(F113)&gt;P113+1),FALSE,IF(LEFT(G113,5)="{TEXT",TRUE,IF(AND(ISBLANK(F113)=FALSE,G113="{DATE_TEXT-YYYY-MM-DD}",LEN(F113)&lt;&gt;10),FALSE,IF(AND(ISBLANK(F113)=FALSE,ISNUMBER(SUMPRODUCT(SEARCH(MID(F113,ROW(INDIRECT("1:"&amp;LEN(TRIM(F113)))),1)," "&amp;W113&amp;CHAR(10)&amp;"""")))=FALSE),FALSE,TRUE))))</f>
        <v>1</v>
      </c>
      <c r="W113" s="127" t="str">
        <f>IF(G113="{Applicable/N/A}","N/Aplicable",IF(E113="Designated Entity LEI","ABCDEFGHIJKLMNOPQRSTUVWXYZ0123456789",IF(OR(G113="{ISIN}",G113="{LEI}"),";ABCDEFGHIJKLMNOPQRSTUVWXYZ0123456789",IF(G113="{Master Trust/Other}","Master TuOhe",IF(E113="Securitisation type","Privateublc",IF(LEFT(G113,4)="{CA_",Val!B$21,IF(G113="{COUNTRY_EU_LIST}"," ;abcdefghijklmnopqrstuvwxyzABCDEFGHIJKLMNOPQRSTUVWXYZ0123456789",IF(OR(G113="{NOTIFICATION ID}",G113="{SECURITISATION ID}"),Val!B$15,IF(G113="{COUNTRY_EU}"," ;abcdefghijklmnopqrstuvwxyzABCDEFGHIJKLMNOPQRSTUVWXYZ",IF(G113="{Confirmed/Unconfirmed}","ConfirmedUnc",IF(G113="{Confirmed/Unconfirmed/N/A}","Confirmed/UncNA",IF(LEFT(G113,4)="{DAT","0123456789-",IF(LEFT(G113,4)="{Y/N","YN",IF(OR(LEFT(G113,4)="{N/A",LEFT(G113,4)="{LIS",LEFT(G113,4)="{No ",LEFT(G113,4)="{SEC",LEFT(G113,4)="{Mas"),Val!B$20,IF(LEFT(G113,4)="{TEX",Val!B$21,IF(LEFT(G113,4)="{ALP",Val!B$20,IF(LEFT(G113,4)="{COU",Val!B$20)))))))))))))))))</f>
        <v>Confirmed/UncNA</v>
      </c>
      <c r="X113" s="132"/>
      <c r="Y113" s="132"/>
      <c r="Z113" s="132"/>
      <c r="AA113" s="132"/>
      <c r="AB113" s="134"/>
      <c r="AC113" s="134"/>
      <c r="AD113" s="132"/>
      <c r="AE113" s="132"/>
      <c r="AF113" s="132"/>
      <c r="AG113" s="129" t="s">
        <v>890</v>
      </c>
      <c r="AH113" s="132"/>
      <c r="AI113" s="117"/>
      <c r="AJ113" s="132"/>
      <c r="AK113" s="75"/>
    </row>
    <row r="114" spans="1:37" s="2" customFormat="1" ht="409.6" x14ac:dyDescent="0.3">
      <c r="A114" s="15" t="s">
        <v>1262</v>
      </c>
      <c r="B114" s="16" t="s">
        <v>494</v>
      </c>
      <c r="C114" s="30" t="s">
        <v>463</v>
      </c>
      <c r="D114" s="31" t="s">
        <v>46</v>
      </c>
      <c r="E114" s="26" t="s">
        <v>470</v>
      </c>
      <c r="F114" s="138" t="s">
        <v>1505</v>
      </c>
      <c r="G114" s="109" t="s">
        <v>114</v>
      </c>
      <c r="H114" s="154"/>
      <c r="I114" s="88" t="s">
        <v>1348</v>
      </c>
      <c r="J114" s="156" t="s">
        <v>466</v>
      </c>
      <c r="K114" s="147"/>
      <c r="L114" s="147" t="s">
        <v>468</v>
      </c>
      <c r="M114" s="147" t="s">
        <v>171</v>
      </c>
      <c r="N114" s="148" t="s">
        <v>423</v>
      </c>
      <c r="O114" s="126">
        <f t="shared" ca="1" si="5"/>
        <v>1</v>
      </c>
      <c r="P114" s="126">
        <v>5000</v>
      </c>
      <c r="Q114" s="127" t="str">
        <f ca="1">IF(AND(E114="Last notification date",MONTH(TODAY())&gt;9,DAY(TODAY())&gt;9),YEAR(TODAY())&amp;"-"&amp;MONTH(TODAY())&amp;"-"&amp;DAY(TODAY()),IF(AND(E114="Last notification date",MONTH(TODAY())&lt;9,DAY(TODAY())&lt;10),YEAR(TODAY())&amp;"-0"&amp;MONTH(TODAY())&amp;"-0"&amp;DAY(TODAY()),IF(AND(E114="Last notification date",MONTH(TODAY())&gt;9,DAY(TODAY())&lt;10),YEAR(TODAY())&amp;"-"&amp;MONTH(TODAY())&amp;"-0"&amp;DAY(TODAY()),IF(AND(E114="Last notification date",MONTH(TODAY())&lt;10,DAY(TODAY())&gt;9),YEAR(TODAY())&amp;"-0"&amp;MONTH(TODAY())&amp;"-"&amp;DAY(TODAY()),IF(LEFT(G114,4)="{SEC","SEC ID",IF(LEFT(G114,4)="{DAT","DATE",IF(LEFT(G114,4)="{TEX",Val!B$21,IF(LEFT(G114,4)="{ALP",Val!B$20,IF(LEFT(G114,4)="{COU",Val!B$20,IF(OR(LEFT(G114,4)="{ISI",LEFT(G114,4)="{LEI"),Val!B$17,IF(OR(LEFT(G114,4)="{CA_",LEFT(G114,4)="{Mas",LEFT(G114,4)="{Y/N",LEFT(G114,4)="{No ",LEFT(G114,4)="{N/A",LEFT(G114,4)="{Con",LEFT(G114,4)="{LIS"),"LIST","")))))))))))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4" s="126">
        <f t="shared" si="6"/>
        <v>1527</v>
      </c>
      <c r="S114" s="128" t="s">
        <v>49</v>
      </c>
      <c r="T114" s="126" t="str">
        <f t="shared" si="7"/>
        <v>UNK</v>
      </c>
      <c r="U114" s="126" t="str" cm="1">
        <f t="array" aca="1" ref="U114" ca="1">IF(AND(E114="Payment exemption explanation",ISBLANK(F114)=FALSE,F$77="Confirmed"),"FORMAT",IF(AND(E114="Historical Default and Loss Performance Data location",F$3="Public",ISBLANK(F114)=TRUE),"FORMAT",IF(AND(E113="Subject to severe clawback",F113="Y",ISBLANK(F114)=TRUE),"FORMAT",IF(AND(E113="Subject to severe clawback",F113="N",ISBLANK(F114)=FALSE),"FORMAT",IF(AND(OR(E114="Credit granting criteria supervision comment",E114="Credit granting criteria compliance comment"),ISBLANK(F114)=FALSE,OR(AND(F$34="N",E509="Originator (or original lender) is not a Credit institution"),AND(F$37="N",E$37="Originator (or original lender) is not a Credit institution"))),"FORMAT_S17",IF(AND(C114="STSS60",E114="Location of Liability cash flow model",ISBLANK(F114)=TRUE,F$3="Public"),"FORMAT_S60",IF(AND(C114="STSS58",E114="Historical Default and Loss Performance Data location",ISBLANK(F114)=TRUE,F$3="Public"),"FORMAT_S37",IF(AND(E114="Sponsor LEI",ISBLANK(F114)=TRUE,ISBLANK(F$8)=TRUE),"FORMAT_LEI",IF(AND(E114="Originator LEI",ISBLANK(F114)=TRUE,ISBLANK(F$11)=TRUE),"FORMAT_LEI",IF(OR(T114="EMPTY",P114+1&lt;LEN(F114),AND(G113="{Confirmed/Unconfirmed/N/A}",S114="N/A",F113="N/A",F114&lt;&gt;"")),"FORMAT",IF(OR(AND(E114="Non-ABCP securitisation unique identifier",MID(F114,21,1)&lt;&gt;"N"),AND(E114="ABCP transaction unique identifier",MID(F114,21,1)&lt;&gt;"T"),AND(E114="ABCP programme unique identifier",MID(F114,21,1)&lt;&gt;"P")),"FORMAT_SEC_ID",IF(AND(E114="Underlying exposures classification",F114&lt;&gt;"residential mortgages",F114&lt;&gt;"commercial mortgages",F114&lt;&gt;"credit facilities provided to individuals for personal, family or household consumption purposes",F114&lt;&gt;"credit facilities, including loans and leases, provided to any type of enterprise or corporation",F114&lt;&gt;"auto loans/leases",F114&lt;&gt;"credit-card receivables",F114&lt;&gt;"trade receivables",F114&lt;&gt;"others"),"FORMAT_LIST",IF(AND(E114="Instrument code",LEN(F114)-LEN(SUBSTITUTE(F114,";",""))&lt;&gt;LEN(F113)-LEN(SUBSTITUTE(F113,";",""))),"FORMAT_;",IF(AND(E114="Sponsor country (if multiple countries)",LEN(F114)-LEN(SUBSTITUTE(F114,";",""))&lt;&gt;LEN(F$11)-LEN(SUBSTITUTE(F$11,";",""))),"FORMAT_;",IF(AND(E114="Sponsor country (if multiple countries)",ISBLANK(F114)=FALSE,LEN(F114)-LEN(SUBSTITUTE(F114,";",""))=0),"FORMAT_;",IF(AND(E114="Sponsor country (if multiple countries)",ISBLANK(F114)=TRUE,LEN(F$11)-LEN(SUBSTITUTE(F$11,";",""))&lt;&gt;0),"FORMAT_;",IF(AND(E114="Originator country  (if multiple countries)",LEN(F114)-LEN(SUBSTITUTE(F114,";",""))&lt;&gt;0,ISBLANK(F114)=FALSE,LEN(F114)-LEN(SUBSTITUTE(F114,";",""))&lt;&gt;LEN(F$8)-LEN(SUBSTITUTE(F$8,";",""))),"FORMAT_;",IF(AND(E114="Originator country  (if multiple countries)",ISBLANK(F114)=FALSE,LEN(F114)-LEN(SUBSTITUTE(F114,";",""))=0),"FORMAT_;",IF(AND(E114="Originator country  (if multiple countries)",ISBLANK(F114)=TRUE,LEN(F$8)-LEN(SUBSTITUTE(F$8,";",""))&lt;&gt;0),"FORMAT_;",IF(AND(E114="Original lender country (if multiple countries)",ISBLANK(F114)=FALSE,LEN(F114)-LEN(SUBSTITUTE(F114,";",""))&lt;&gt;0,LEN(F114)-LEN(SUBSTITUTE(F114,";",""))&lt;&gt;LEN(F$14)-LEN(SUBSTITUTE(F$14,";",""))),"FORMAT_;",IF(AND(E114="Original lender country (if multiple countries)",ISBLANK(F114)=TRUE,LEN(F$14)-LEN(SUBSTITUTE(F$14,";",""))&lt;&gt;0),"FORMAT_;",IF(AND(E114="Original lender country (if multiple countries)",ISBLANK(F114)=FALSE,LEN(F114)-LEN(SUBSTITUTE(F114,";",""))=0),"FORMAT_;",IF(OR(AND(E114="Designated Entity LEI",LEN(F114)&lt;&gt;20),AND(G114="{LEI}",LEN(F114)&lt;&gt;0,LEN(F114)&lt;20),AND(G114="{ISIN}",LEN(F114)&lt;&gt;0,LEN(F114)&lt;12),AND(LEN(F114)&lt;&gt;20,E114="Retaining entity LEI",ISBLANK(F114)=FALSE),AND(E114="Instrument ISIN",ISBLANK(F114)=FALSE,LEN(F114)&gt;0,LEN(F114)&lt;11),AND(D114="M",LEFT(G114,4)="{DAT",LEN(F114)&lt;&gt;10)),"FORMAT_LEN",IF(OR(AND(F114&lt;&gt;"",LEFT(G114,4)&lt;&gt;"{TEX",ISNUMBER(SUMPRODUCT(FIND(MID(F114,ROW(INDIRECT("1:"&amp;LEN(F114))),1),W114)))=FALSE),AND(F114&lt;&gt;"",LEFT(G114,4)&lt;&gt;"{TEX",ISERROR(SUMPRODUCT(SEARCH(MID(F114,ROW(INDIRECT("1:"&amp;LEN(TRIM(F114)))),1)," "&amp;W114&amp;CHAR(10)&amp;"""")))=TRUE)),"FORMAT_CHAR",IF(LEFT(G114,4)="{TEX","TEXT","UNK")))))))))))))))))))))))))</f>
        <v>TEXT</v>
      </c>
      <c r="V114" s="126" t="b" cm="1">
        <f t="array" aca="1" ref="V114" ca="1">IF(OR(LEN(F114)&gt;P114+1),FALSE,IF(LEFT(G114,5)="{TEXT",TRUE,IF(AND(ISBLANK(F114)=FALSE,G114="{DATE_TEXT-YYYY-MM-DD}",LEN(F114)&lt;&gt;10),FALSE,IF(AND(ISBLANK(F114)=FALSE,ISNUMBER(SUMPRODUCT(SEARCH(MID(F114,ROW(INDIRECT("1:"&amp;LEN(TRIM(F114)))),1)," "&amp;W114&amp;CHAR(10)&amp;"""")))=FALSE),FALSE,TRUE))))</f>
        <v>1</v>
      </c>
      <c r="W114" s="127" t="str">
        <f>IF(G114="{Applicable/N/A}","N/Aplicable",IF(E114="Designated Entity LEI","ABCDEFGHIJKLMNOPQRSTUVWXYZ0123456789",IF(OR(G114="{ISIN}",G114="{LEI}"),";ABCDEFGHIJKLMNOPQRSTUVWXYZ0123456789",IF(G114="{Master Trust/Other}","Master TuOhe",IF(E114="Securitisation type","Privateublc",IF(LEFT(G114,4)="{CA_",Val!B$21,IF(G114="{COUNTRY_EU_LIST}"," ;abcdefghijklmnopqrstuvwxyzABCDEFGHIJKLMNOPQRSTUVWXYZ0123456789",IF(OR(G114="{NOTIFICATION ID}",G114="{SECURITISATION ID}"),Val!B$15,IF(G114="{COUNTRY_EU}"," ;abcdefghijklmnopqrstuvwxyzABCDEFGHIJKLMNOPQRSTUVWXYZ",IF(G114="{Confirmed/Unconfirmed}","ConfirmedUnc",IF(G114="{Confirmed/Unconfirmed/N/A}","Confirmed/UncNA",IF(LEFT(G114,4)="{DAT","0123456789-",IF(LEFT(G114,4)="{Y/N","YN",IF(OR(LEFT(G114,4)="{N/A",LEFT(G114,4)="{LIS",LEFT(G114,4)="{No ",LEFT(G114,4)="{SEC",LEFT(G114,4)="{Mas"),Val!B$20,IF(LEFT(G114,4)="{TEX",Val!B$21,IF(LEFT(G114,4)="{ALP",Val!B$20,IF(LEFT(G114,4)="{COU",Val!B$20)))))))))))))))))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4" s="132"/>
      <c r="Y114" s="132"/>
      <c r="Z114" s="132"/>
      <c r="AA114" s="132"/>
      <c r="AB114" s="134"/>
      <c r="AC114" s="134"/>
      <c r="AD114" s="132"/>
      <c r="AE114" s="132"/>
      <c r="AF114" s="132"/>
      <c r="AG114" s="129" t="s">
        <v>895</v>
      </c>
      <c r="AH114" s="132"/>
      <c r="AI114" s="117"/>
      <c r="AJ114" s="132"/>
      <c r="AK114" s="75"/>
    </row>
    <row r="115" spans="1:37" s="2" customFormat="1" ht="201.6" x14ac:dyDescent="0.3">
      <c r="A115" s="15" t="s">
        <v>1263</v>
      </c>
      <c r="B115" s="16" t="s">
        <v>496</v>
      </c>
      <c r="C115" s="20" t="s">
        <v>463</v>
      </c>
      <c r="D115" s="21" t="s">
        <v>52</v>
      </c>
      <c r="E115" s="22" t="s">
        <v>472</v>
      </c>
      <c r="F115" s="59" t="s">
        <v>175</v>
      </c>
      <c r="G115" s="60" t="s">
        <v>176</v>
      </c>
      <c r="H115" s="153" t="s">
        <v>473</v>
      </c>
      <c r="I115" s="88" t="s">
        <v>1406</v>
      </c>
      <c r="J115" s="156" t="s">
        <v>466</v>
      </c>
      <c r="K115" s="147"/>
      <c r="L115" s="147" t="s">
        <v>468</v>
      </c>
      <c r="M115" s="147" t="s">
        <v>171</v>
      </c>
      <c r="N115" s="148" t="s">
        <v>423</v>
      </c>
      <c r="O115" s="126">
        <f t="shared" ca="1" si="5"/>
        <v>1</v>
      </c>
      <c r="P115" s="126">
        <v>12</v>
      </c>
      <c r="Q115" s="127" t="str">
        <f ca="1">IF(AND(E115="Last notification date",MONTH(TODAY())&gt;9,DAY(TODAY())&gt;9),YEAR(TODAY())&amp;"-"&amp;MONTH(TODAY())&amp;"-"&amp;DAY(TODAY()),IF(AND(E115="Last notification date",MONTH(TODAY())&lt;9,DAY(TODAY())&lt;10),YEAR(TODAY())&amp;"-0"&amp;MONTH(TODAY())&amp;"-0"&amp;DAY(TODAY()),IF(AND(E115="Last notification date",MONTH(TODAY())&gt;9,DAY(TODAY())&lt;10),YEAR(TODAY())&amp;"-"&amp;MONTH(TODAY())&amp;"-0"&amp;DAY(TODAY()),IF(AND(E115="Last notification date",MONTH(TODAY())&lt;10,DAY(TODAY())&gt;9),YEAR(TODAY())&amp;"-0"&amp;MONTH(TODAY())&amp;"-"&amp;DAY(TODAY()),IF(LEFT(G115,4)="{SEC","SEC ID",IF(LEFT(G115,4)="{DAT","DATE",IF(LEFT(G115,4)="{TEX",Val!B$21,IF(LEFT(G115,4)="{ALP",Val!B$20,IF(LEFT(G115,4)="{COU",Val!B$20,IF(OR(LEFT(G115,4)="{ISI",LEFT(G115,4)="{LEI"),Val!B$17,IF(OR(LEFT(G115,4)="{CA_",LEFT(G115,4)="{Mas",LEFT(G115,4)="{Y/N",LEFT(G115,4)="{No ",LEFT(G115,4)="{N/A",LEFT(G115,4)="{Con",LEFT(G115,4)="{LIS"),"LIST","")))))))))))</f>
        <v>LIST</v>
      </c>
      <c r="R115" s="126">
        <f t="shared" si="6"/>
        <v>9</v>
      </c>
      <c r="S115" s="128"/>
      <c r="T115" s="126" t="str">
        <f t="shared" si="7"/>
        <v>UNK</v>
      </c>
      <c r="U115" s="126" t="str" cm="1">
        <f t="array" aca="1" ref="U115" ca="1">IF(AND(E115="Payment exemption explanation",ISBLANK(F115)=FALSE,F$77="Confirmed"),"FORMAT",IF(AND(E115="Historical Default and Loss Performance Data location",F$3="Public",ISBLANK(F115)=TRUE),"FORMAT",IF(AND(E114="Subject to severe clawback",F114="Y",ISBLANK(F115)=TRUE),"FORMAT",IF(AND(E114="Subject to severe clawback",F114="N",ISBLANK(F115)=FALSE),"FORMAT",IF(AND(OR(E115="Credit granting criteria supervision comment",E115="Credit granting criteria compliance comment"),ISBLANK(F115)=FALSE,OR(AND(F$34="N",E510="Originator (or original lender) is not a Credit institution"),AND(F$37="N",E$37="Originator (or original lender) is not a Credit institution"))),"FORMAT_S17",IF(AND(C115="STSS60",E115="Location of Liability cash flow model",ISBLANK(F115)=TRUE,F$3="Public"),"FORMAT_S60",IF(AND(C115="STSS58",E115="Historical Default and Loss Performance Data location",ISBLANK(F115)=TRUE,F$3="Public"),"FORMAT_S37",IF(AND(E115="Sponsor LEI",ISBLANK(F115)=TRUE,ISBLANK(F$8)=TRUE),"FORMAT_LEI",IF(AND(E115="Originator LEI",ISBLANK(F115)=TRUE,ISBLANK(F$11)=TRUE),"FORMAT_LEI",IF(OR(T115="EMPTY",P115+1&lt;LEN(F115),AND(G114="{Confirmed/Unconfirmed/N/A}",S115="N/A",F114="N/A",F115&lt;&gt;"")),"FORMAT",IF(OR(AND(E115="Non-ABCP securitisation unique identifier",MID(F115,21,1)&lt;&gt;"N"),AND(E115="ABCP transaction unique identifier",MID(F115,21,1)&lt;&gt;"T"),AND(E115="ABCP programme unique identifier",MID(F115,21,1)&lt;&gt;"P")),"FORMAT_SEC_ID",IF(AND(E115="Underlying exposures classification",F115&lt;&gt;"residential mortgages",F115&lt;&gt;"commercial mortgages",F115&lt;&gt;"credit facilities provided to individuals for personal, family or household consumption purposes",F115&lt;&gt;"credit facilities, including loans and leases, provided to any type of enterprise or corporation",F115&lt;&gt;"auto loans/leases",F115&lt;&gt;"credit-card receivables",F115&lt;&gt;"trade receivables",F115&lt;&gt;"others"),"FORMAT_LIST",IF(AND(E115="Instrument code",LEN(F115)-LEN(SUBSTITUTE(F115,";",""))&lt;&gt;LEN(F114)-LEN(SUBSTITUTE(F114,";",""))),"FORMAT_;",IF(AND(E115="Sponsor country (if multiple countries)",LEN(F115)-LEN(SUBSTITUTE(F115,";",""))&lt;&gt;LEN(F$11)-LEN(SUBSTITUTE(F$11,";",""))),"FORMAT_;",IF(AND(E115="Sponsor country (if multiple countries)",ISBLANK(F115)=FALSE,LEN(F115)-LEN(SUBSTITUTE(F115,";",""))=0),"FORMAT_;",IF(AND(E115="Sponsor country (if multiple countries)",ISBLANK(F115)=TRUE,LEN(F$11)-LEN(SUBSTITUTE(F$11,";",""))&lt;&gt;0),"FORMAT_;",IF(AND(E115="Originator country  (if multiple countries)",LEN(F115)-LEN(SUBSTITUTE(F115,";",""))&lt;&gt;0,ISBLANK(F115)=FALSE,LEN(F115)-LEN(SUBSTITUTE(F115,";",""))&lt;&gt;LEN(F$8)-LEN(SUBSTITUTE(F$8,";",""))),"FORMAT_;",IF(AND(E115="Originator country  (if multiple countries)",ISBLANK(F115)=FALSE,LEN(F115)-LEN(SUBSTITUTE(F115,";",""))=0),"FORMAT_;",IF(AND(E115="Originator country  (if multiple countries)",ISBLANK(F115)=TRUE,LEN(F$8)-LEN(SUBSTITUTE(F$8,";",""))&lt;&gt;0),"FORMAT_;",IF(AND(E115="Original lender country (if multiple countries)",ISBLANK(F115)=FALSE,LEN(F115)-LEN(SUBSTITUTE(F115,";",""))&lt;&gt;0,LEN(F115)-LEN(SUBSTITUTE(F115,";",""))&lt;&gt;LEN(F$14)-LEN(SUBSTITUTE(F$14,";",""))),"FORMAT_;",IF(AND(E115="Original lender country (if multiple countries)",ISBLANK(F115)=TRUE,LEN(F$14)-LEN(SUBSTITUTE(F$14,";",""))&lt;&gt;0),"FORMAT_;",IF(AND(E115="Original lender country (if multiple countries)",ISBLANK(F115)=FALSE,LEN(F115)-LEN(SUBSTITUTE(F115,";",""))=0),"FORMAT_;",IF(OR(AND(E115="Designated Entity LEI",LEN(F115)&lt;&gt;20),AND(G115="{LEI}",LEN(F115)&lt;&gt;0,LEN(F115)&lt;20),AND(G115="{ISIN}",LEN(F115)&lt;&gt;0,LEN(F115)&lt;12),AND(LEN(F115)&lt;&gt;20,E115="Retaining entity LEI",ISBLANK(F115)=FALSE),AND(E115="Instrument ISIN",ISBLANK(F115)=FALSE,LEN(F115)&gt;0,LEN(F115)&lt;11),AND(D115="M",LEFT(G115,4)="{DAT",LEN(F115)&lt;&gt;10)),"FORMAT_LEN",IF(OR(AND(F115&lt;&gt;"",LEFT(G115,4)&lt;&gt;"{TEX",ISNUMBER(SUMPRODUCT(FIND(MID(F115,ROW(INDIRECT("1:"&amp;LEN(F115))),1),W115)))=FALSE),AND(F115&lt;&gt;"",LEFT(G115,4)&lt;&gt;"{TEX",ISERROR(SUMPRODUCT(SEARCH(MID(F115,ROW(INDIRECT("1:"&amp;LEN(TRIM(F115)))),1)," "&amp;W115&amp;CHAR(10)&amp;"""")))=TRUE)),"FORMAT_CHAR",IF(LEFT(G115,4)="{TEX","TEXT","UNK")))))))))))))))))))))))))</f>
        <v>UNK</v>
      </c>
      <c r="V115" s="126" t="b" cm="1">
        <f t="array" aca="1" ref="V115" ca="1">IF(OR(LEN(F115)&gt;P115+1),FALSE,IF(LEFT(G115,5)="{TEXT",TRUE,IF(AND(ISBLANK(F115)=FALSE,G115="{DATE_TEXT-YYYY-MM-DD}",LEN(F115)&lt;&gt;10),FALSE,IF(AND(ISBLANK(F115)=FALSE,ISNUMBER(SUMPRODUCT(SEARCH(MID(F115,ROW(INDIRECT("1:"&amp;LEN(TRIM(F115)))),1)," "&amp;W115&amp;CHAR(10)&amp;"""")))=FALSE),FALSE,TRUE))))</f>
        <v>1</v>
      </c>
      <c r="W115" s="127" t="str">
        <f>IF(G115="{Applicable/N/A}","N/Aplicable",IF(E115="Designated Entity LEI","ABCDEFGHIJKLMNOPQRSTUVWXYZ0123456789",IF(OR(G115="{ISIN}",G115="{LEI}"),";ABCDEFGHIJKLMNOPQRSTUVWXYZ0123456789",IF(G115="{Master Trust/Other}","Master TuOhe",IF(E115="Securitisation type","Privateublc",IF(LEFT(G115,4)="{CA_",Val!B$21,IF(G115="{COUNTRY_EU_LIST}"," ;abcdefghijklmnopqrstuvwxyzABCDEFGHIJKLMNOPQRSTUVWXYZ0123456789",IF(OR(G115="{NOTIFICATION ID}",G115="{SECURITISATION ID}"),Val!B$15,IF(G115="{COUNTRY_EU}"," ;abcdefghijklmnopqrstuvwxyzABCDEFGHIJKLMNOPQRSTUVWXYZ",IF(G115="{Confirmed/Unconfirmed}","ConfirmedUnc",IF(G115="{Confirmed/Unconfirmed/N/A}","Confirmed/UncNA",IF(LEFT(G115,4)="{DAT","0123456789-",IF(LEFT(G115,4)="{Y/N","YN",IF(OR(LEFT(G115,4)="{N/A",LEFT(G115,4)="{LIS",LEFT(G115,4)="{No ",LEFT(G115,4)="{SEC",LEFT(G115,4)="{Mas"),Val!B$20,IF(LEFT(G115,4)="{TEX",Val!B$21,IF(LEFT(G115,4)="{ALP",Val!B$20,IF(LEFT(G115,4)="{COU",Val!B$20)))))))))))))))))</f>
        <v>Confirmed/UncNA</v>
      </c>
      <c r="X115" s="132"/>
      <c r="Y115" s="132"/>
      <c r="Z115" s="132"/>
      <c r="AA115" s="132"/>
      <c r="AB115" s="134"/>
      <c r="AC115" s="134"/>
      <c r="AD115" s="132"/>
      <c r="AE115" s="132"/>
      <c r="AF115" s="132"/>
      <c r="AG115" s="129" t="s">
        <v>901</v>
      </c>
      <c r="AH115" s="132"/>
      <c r="AI115" s="117"/>
      <c r="AJ115" s="132"/>
      <c r="AK115" s="75"/>
    </row>
    <row r="116" spans="1:37" s="2" customFormat="1" ht="409.6" x14ac:dyDescent="0.3">
      <c r="A116" s="15" t="s">
        <v>1264</v>
      </c>
      <c r="B116" s="16" t="s">
        <v>502</v>
      </c>
      <c r="C116" s="30" t="s">
        <v>463</v>
      </c>
      <c r="D116" s="31" t="s">
        <v>46</v>
      </c>
      <c r="E116" s="26" t="s">
        <v>475</v>
      </c>
      <c r="F116" s="138" t="s">
        <v>1506</v>
      </c>
      <c r="G116" s="109" t="s">
        <v>114</v>
      </c>
      <c r="H116" s="154"/>
      <c r="I116" s="88" t="s">
        <v>1402</v>
      </c>
      <c r="J116" s="159" t="s">
        <v>466</v>
      </c>
      <c r="K116" s="144"/>
      <c r="L116" s="144" t="s">
        <v>468</v>
      </c>
      <c r="M116" s="144" t="s">
        <v>171</v>
      </c>
      <c r="N116" s="146" t="s">
        <v>423</v>
      </c>
      <c r="O116" s="126">
        <f t="shared" ca="1" si="5"/>
        <v>1</v>
      </c>
      <c r="P116" s="126">
        <v>5000</v>
      </c>
      <c r="Q116" s="127" t="str">
        <f ca="1">IF(AND(E116="Last notification date",MONTH(TODAY())&gt;9,DAY(TODAY())&gt;9),YEAR(TODAY())&amp;"-"&amp;MONTH(TODAY())&amp;"-"&amp;DAY(TODAY()),IF(AND(E116="Last notification date",MONTH(TODAY())&lt;9,DAY(TODAY())&lt;10),YEAR(TODAY())&amp;"-0"&amp;MONTH(TODAY())&amp;"-0"&amp;DAY(TODAY()),IF(AND(E116="Last notification date",MONTH(TODAY())&gt;9,DAY(TODAY())&lt;10),YEAR(TODAY())&amp;"-"&amp;MONTH(TODAY())&amp;"-0"&amp;DAY(TODAY()),IF(AND(E116="Last notification date",MONTH(TODAY())&lt;10,DAY(TODAY())&gt;9),YEAR(TODAY())&amp;"-0"&amp;MONTH(TODAY())&amp;"-"&amp;DAY(TODAY()),IF(LEFT(G116,4)="{SEC","SEC ID",IF(LEFT(G116,4)="{DAT","DATE",IF(LEFT(G116,4)="{TEX",Val!B$21,IF(LEFT(G116,4)="{ALP",Val!B$20,IF(LEFT(G116,4)="{COU",Val!B$20,IF(OR(LEFT(G116,4)="{ISI",LEFT(G116,4)="{LEI"),Val!B$17,IF(OR(LEFT(G116,4)="{CA_",LEFT(G116,4)="{Mas",LEFT(G116,4)="{Y/N",LEFT(G116,4)="{No ",LEFT(G116,4)="{N/A",LEFT(G116,4)="{Con",LEFT(G116,4)="{LIS"),"LIST","")))))))))))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6" s="126">
        <f t="shared" si="6"/>
        <v>1528</v>
      </c>
      <c r="S116" s="128"/>
      <c r="T116" s="126" t="str">
        <f t="shared" si="7"/>
        <v>UNK</v>
      </c>
      <c r="U116" s="126" t="str" cm="1">
        <f t="array" aca="1" ref="U116" ca="1">IF(AND(E116="Payment exemption explanation",ISBLANK(F116)=FALSE,F$77="Confirmed"),"FORMAT",IF(AND(E116="Historical Default and Loss Performance Data location",F$3="Public",ISBLANK(F116)=TRUE),"FORMAT",IF(AND(E115="Subject to severe clawback",F115="Y",ISBLANK(F116)=TRUE),"FORMAT",IF(AND(E115="Subject to severe clawback",F115="N",ISBLANK(F116)=FALSE),"FORMAT",IF(AND(OR(E116="Credit granting criteria supervision comment",E116="Credit granting criteria compliance comment"),ISBLANK(F116)=FALSE,OR(AND(F$34="N",E511="Originator (or original lender) is not a Credit institution"),AND(F$37="N",E$37="Originator (or original lender) is not a Credit institution"))),"FORMAT_S17",IF(AND(C116="STSS60",E116="Location of Liability cash flow model",ISBLANK(F116)=TRUE,F$3="Public"),"FORMAT_S60",IF(AND(C116="STSS58",E116="Historical Default and Loss Performance Data location",ISBLANK(F116)=TRUE,F$3="Public"),"FORMAT_S37",IF(AND(E116="Sponsor LEI",ISBLANK(F116)=TRUE,ISBLANK(F$8)=TRUE),"FORMAT_LEI",IF(AND(E116="Originator LEI",ISBLANK(F116)=TRUE,ISBLANK(F$11)=TRUE),"FORMAT_LEI",IF(OR(T116="EMPTY",P116+1&lt;LEN(F116),AND(G115="{Confirmed/Unconfirmed/N/A}",S116="N/A",F115="N/A",F116&lt;&gt;"")),"FORMAT",IF(OR(AND(E116="Non-ABCP securitisation unique identifier",MID(F116,21,1)&lt;&gt;"N"),AND(E116="ABCP transaction unique identifier",MID(F116,21,1)&lt;&gt;"T"),AND(E116="ABCP programme unique identifier",MID(F116,21,1)&lt;&gt;"P")),"FORMAT_SEC_ID",IF(AND(E116="Underlying exposures classification",F116&lt;&gt;"residential mortgages",F116&lt;&gt;"commercial mortgages",F116&lt;&gt;"credit facilities provided to individuals for personal, family or household consumption purposes",F116&lt;&gt;"credit facilities, including loans and leases, provided to any type of enterprise or corporation",F116&lt;&gt;"auto loans/leases",F116&lt;&gt;"credit-card receivables",F116&lt;&gt;"trade receivables",F116&lt;&gt;"others"),"FORMAT_LIST",IF(AND(E116="Instrument code",LEN(F116)-LEN(SUBSTITUTE(F116,";",""))&lt;&gt;LEN(F115)-LEN(SUBSTITUTE(F115,";",""))),"FORMAT_;",IF(AND(E116="Sponsor country (if multiple countries)",LEN(F116)-LEN(SUBSTITUTE(F116,";",""))&lt;&gt;LEN(F$11)-LEN(SUBSTITUTE(F$11,";",""))),"FORMAT_;",IF(AND(E116="Sponsor country (if multiple countries)",ISBLANK(F116)=FALSE,LEN(F116)-LEN(SUBSTITUTE(F116,";",""))=0),"FORMAT_;",IF(AND(E116="Sponsor country (if multiple countries)",ISBLANK(F116)=TRUE,LEN(F$11)-LEN(SUBSTITUTE(F$11,";",""))&lt;&gt;0),"FORMAT_;",IF(AND(E116="Originator country  (if multiple countries)",LEN(F116)-LEN(SUBSTITUTE(F116,";",""))&lt;&gt;0,ISBLANK(F116)=FALSE,LEN(F116)-LEN(SUBSTITUTE(F116,";",""))&lt;&gt;LEN(F$8)-LEN(SUBSTITUTE(F$8,";",""))),"FORMAT_;",IF(AND(E116="Originator country  (if multiple countries)",ISBLANK(F116)=FALSE,LEN(F116)-LEN(SUBSTITUTE(F116,";",""))=0),"FORMAT_;",IF(AND(E116="Originator country  (if multiple countries)",ISBLANK(F116)=TRUE,LEN(F$8)-LEN(SUBSTITUTE(F$8,";",""))&lt;&gt;0),"FORMAT_;",IF(AND(E116="Original lender country (if multiple countries)",ISBLANK(F116)=FALSE,LEN(F116)-LEN(SUBSTITUTE(F116,";",""))&lt;&gt;0,LEN(F116)-LEN(SUBSTITUTE(F116,";",""))&lt;&gt;LEN(F$14)-LEN(SUBSTITUTE(F$14,";",""))),"FORMAT_;",IF(AND(E116="Original lender country (if multiple countries)",ISBLANK(F116)=TRUE,LEN(F$14)-LEN(SUBSTITUTE(F$14,";",""))&lt;&gt;0),"FORMAT_;",IF(AND(E116="Original lender country (if multiple countries)",ISBLANK(F116)=FALSE,LEN(F116)-LEN(SUBSTITUTE(F116,";",""))=0),"FORMAT_;",IF(OR(AND(E116="Designated Entity LEI",LEN(F116)&lt;&gt;20),AND(G116="{LEI}",LEN(F116)&lt;&gt;0,LEN(F116)&lt;20),AND(G116="{ISIN}",LEN(F116)&lt;&gt;0,LEN(F116)&lt;12),AND(LEN(F116)&lt;&gt;20,E116="Retaining entity LEI",ISBLANK(F116)=FALSE),AND(E116="Instrument ISIN",ISBLANK(F116)=FALSE,LEN(F116)&gt;0,LEN(F116)&lt;11),AND(D116="M",LEFT(G116,4)="{DAT",LEN(F116)&lt;&gt;10)),"FORMAT_LEN",IF(OR(AND(F116&lt;&gt;"",LEFT(G116,4)&lt;&gt;"{TEX",ISNUMBER(SUMPRODUCT(FIND(MID(F116,ROW(INDIRECT("1:"&amp;LEN(F116))),1),W116)))=FALSE),AND(F116&lt;&gt;"",LEFT(G116,4)&lt;&gt;"{TEX",ISERROR(SUMPRODUCT(SEARCH(MID(F116,ROW(INDIRECT("1:"&amp;LEN(TRIM(F116)))),1)," "&amp;W116&amp;CHAR(10)&amp;"""")))=TRUE)),"FORMAT_CHAR",IF(LEFT(G116,4)="{TEX","TEXT","UNK")))))))))))))))))))))))))</f>
        <v>TEXT</v>
      </c>
      <c r="V116" s="126" t="b" cm="1">
        <f t="array" aca="1" ref="V116" ca="1">IF(OR(LEN(F116)&gt;P116+1),FALSE,IF(LEFT(G116,5)="{TEXT",TRUE,IF(AND(ISBLANK(F116)=FALSE,G116="{DATE_TEXT-YYYY-MM-DD}",LEN(F116)&lt;&gt;10),FALSE,IF(AND(ISBLANK(F116)=FALSE,ISNUMBER(SUMPRODUCT(SEARCH(MID(F116,ROW(INDIRECT("1:"&amp;LEN(TRIM(F116)))),1)," "&amp;W116&amp;CHAR(10)&amp;"""")))=FALSE),FALSE,TRUE))))</f>
        <v>1</v>
      </c>
      <c r="W116" s="127" t="str">
        <f>IF(G116="{Applicable/N/A}","N/Aplicable",IF(E116="Designated Entity LEI","ABCDEFGHIJKLMNOPQRSTUVWXYZ0123456789",IF(OR(G116="{ISIN}",G116="{LEI}"),";ABCDEFGHIJKLMNOPQRSTUVWXYZ0123456789",IF(G116="{Master Trust/Other}","Master TuOhe",IF(E116="Securitisation type","Privateublc",IF(LEFT(G116,4)="{CA_",Val!B$21,IF(G116="{COUNTRY_EU_LIST}"," ;abcdefghijklmnopqrstuvwxyzABCDEFGHIJKLMNOPQRSTUVWXYZ0123456789",IF(OR(G116="{NOTIFICATION ID}",G116="{SECURITISATION ID}"),Val!B$15,IF(G116="{COUNTRY_EU}"," ;abcdefghijklmnopqrstuvwxyzABCDEFGHIJKLMNOPQRSTUVWXYZ",IF(G116="{Confirmed/Unconfirmed}","ConfirmedUnc",IF(G116="{Confirmed/Unconfirmed/N/A}","Confirmed/UncNA",IF(LEFT(G116,4)="{DAT","0123456789-",IF(LEFT(G116,4)="{Y/N","YN",IF(OR(LEFT(G116,4)="{N/A",LEFT(G116,4)="{LIS",LEFT(G116,4)="{No ",LEFT(G116,4)="{SEC",LEFT(G116,4)="{Mas"),Val!B$20,IF(LEFT(G116,4)="{TEX",Val!B$21,IF(LEFT(G116,4)="{ALP",Val!B$20,IF(LEFT(G116,4)="{COU",Val!B$20)))))))))))))))))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6" s="132"/>
      <c r="Y116" s="132"/>
      <c r="Z116" s="132"/>
      <c r="AA116" s="132"/>
      <c r="AB116" s="134"/>
      <c r="AC116" s="134"/>
      <c r="AD116" s="132"/>
      <c r="AE116" s="132"/>
      <c r="AF116" s="132"/>
      <c r="AG116" s="129" t="s">
        <v>902</v>
      </c>
      <c r="AH116" s="132"/>
      <c r="AI116" s="117"/>
      <c r="AJ116" s="132"/>
      <c r="AK116" s="75"/>
    </row>
    <row r="117" spans="1:37" s="2" customFormat="1" ht="86.4" x14ac:dyDescent="0.3">
      <c r="A117" s="15" t="s">
        <v>1265</v>
      </c>
      <c r="B117" s="16" t="s">
        <v>504</v>
      </c>
      <c r="C117" s="20" t="s">
        <v>477</v>
      </c>
      <c r="D117" s="21" t="s">
        <v>52</v>
      </c>
      <c r="E117" s="22" t="s">
        <v>478</v>
      </c>
      <c r="F117" s="45" t="s">
        <v>175</v>
      </c>
      <c r="G117" s="60" t="s">
        <v>190</v>
      </c>
      <c r="H117" s="153" t="s">
        <v>479</v>
      </c>
      <c r="I117" s="93" t="s">
        <v>1373</v>
      </c>
      <c r="J117" s="155" t="s">
        <v>480</v>
      </c>
      <c r="K117" s="143" t="s">
        <v>481</v>
      </c>
      <c r="L117" s="143" t="s">
        <v>482</v>
      </c>
      <c r="M117" s="143" t="s">
        <v>268</v>
      </c>
      <c r="N117" s="145" t="s">
        <v>483</v>
      </c>
      <c r="O117" s="126">
        <f t="shared" ca="1" si="5"/>
        <v>1</v>
      </c>
      <c r="P117" s="126">
        <v>12</v>
      </c>
      <c r="Q117" s="127" t="str">
        <f ca="1">IF(AND(E117="Last notification date",MONTH(TODAY())&gt;9,DAY(TODAY())&gt;9),YEAR(TODAY())&amp;"-"&amp;MONTH(TODAY())&amp;"-"&amp;DAY(TODAY()),IF(AND(E117="Last notification date",MONTH(TODAY())&lt;9,DAY(TODAY())&lt;10),YEAR(TODAY())&amp;"-0"&amp;MONTH(TODAY())&amp;"-0"&amp;DAY(TODAY()),IF(AND(E117="Last notification date",MONTH(TODAY())&gt;9,DAY(TODAY())&lt;10),YEAR(TODAY())&amp;"-"&amp;MONTH(TODAY())&amp;"-0"&amp;DAY(TODAY()),IF(AND(E117="Last notification date",MONTH(TODAY())&lt;10,DAY(TODAY())&gt;9),YEAR(TODAY())&amp;"-0"&amp;MONTH(TODAY())&amp;"-"&amp;DAY(TODAY()),IF(LEFT(G117,4)="{SEC","SEC ID",IF(LEFT(G117,4)="{DAT","DATE",IF(LEFT(G117,4)="{TEX",Val!B$21,IF(LEFT(G117,4)="{ALP",Val!B$20,IF(LEFT(G117,4)="{COU",Val!B$20,IF(OR(LEFT(G117,4)="{ISI",LEFT(G117,4)="{LEI"),Val!B$17,IF(OR(LEFT(G117,4)="{CA_",LEFT(G117,4)="{Mas",LEFT(G117,4)="{Y/N",LEFT(G117,4)="{No ",LEFT(G117,4)="{N/A",LEFT(G117,4)="{Con",LEFT(G117,4)="{LIS"),"LIST","")))))))))))</f>
        <v>LIST</v>
      </c>
      <c r="R117" s="126">
        <f t="shared" si="6"/>
        <v>9</v>
      </c>
      <c r="S117" s="128"/>
      <c r="T117" s="126" t="str">
        <f t="shared" si="7"/>
        <v>UNK</v>
      </c>
      <c r="U117" s="126" t="str" cm="1">
        <f t="array" aca="1" ref="U117" ca="1">IF(AND(E117="Payment exemption explanation",ISBLANK(F117)=FALSE,F$77="Confirmed"),"FORMAT",IF(AND(E117="Historical Default and Loss Performance Data location",F$3="Public",ISBLANK(F117)=TRUE),"FORMAT",IF(AND(E116="Subject to severe clawback",F116="Y",ISBLANK(F117)=TRUE),"FORMAT",IF(AND(E116="Subject to severe clawback",F116="N",ISBLANK(F117)=FALSE),"FORMAT",IF(AND(OR(E117="Credit granting criteria supervision comment",E117="Credit granting criteria compliance comment"),ISBLANK(F117)=FALSE,OR(AND(F$34="N",E512="Originator (or original lender) is not a Credit institution"),AND(F$37="N",E$37="Originator (or original lender) is not a Credit institution"))),"FORMAT_S17",IF(AND(C117="STSS60",E117="Location of Liability cash flow model",ISBLANK(F117)=TRUE,F$3="Public"),"FORMAT_S60",IF(AND(C117="STSS58",E117="Historical Default and Loss Performance Data location",ISBLANK(F117)=TRUE,F$3="Public"),"FORMAT_S37",IF(AND(E117="Sponsor LEI",ISBLANK(F117)=TRUE,ISBLANK(F$8)=TRUE),"FORMAT_LEI",IF(AND(E117="Originator LEI",ISBLANK(F117)=TRUE,ISBLANK(F$11)=TRUE),"FORMAT_LEI",IF(OR(T117="EMPTY",P117+1&lt;LEN(F117),AND(G116="{Confirmed/Unconfirmed/N/A}",S117="N/A",F116="N/A",F117&lt;&gt;"")),"FORMAT",IF(OR(AND(E117="Non-ABCP securitisation unique identifier",MID(F117,21,1)&lt;&gt;"N"),AND(E117="ABCP transaction unique identifier",MID(F117,21,1)&lt;&gt;"T"),AND(E117="ABCP programme unique identifier",MID(F117,21,1)&lt;&gt;"P")),"FORMAT_SEC_ID",IF(AND(E117="Underlying exposures classification",F117&lt;&gt;"residential mortgages",F117&lt;&gt;"commercial mortgages",F117&lt;&gt;"credit facilities provided to individuals for personal, family or household consumption purposes",F117&lt;&gt;"credit facilities, including loans and leases, provided to any type of enterprise or corporation",F117&lt;&gt;"auto loans/leases",F117&lt;&gt;"credit-card receivables",F117&lt;&gt;"trade receivables",F117&lt;&gt;"others"),"FORMAT_LIST",IF(AND(E117="Instrument code",LEN(F117)-LEN(SUBSTITUTE(F117,";",""))&lt;&gt;LEN(F116)-LEN(SUBSTITUTE(F116,";",""))),"FORMAT_;",IF(AND(E117="Sponsor country (if multiple countries)",LEN(F117)-LEN(SUBSTITUTE(F117,";",""))&lt;&gt;LEN(F$11)-LEN(SUBSTITUTE(F$11,";",""))),"FORMAT_;",IF(AND(E117="Sponsor country (if multiple countries)",ISBLANK(F117)=FALSE,LEN(F117)-LEN(SUBSTITUTE(F117,";",""))=0),"FORMAT_;",IF(AND(E117="Sponsor country (if multiple countries)",ISBLANK(F117)=TRUE,LEN(F$11)-LEN(SUBSTITUTE(F$11,";",""))&lt;&gt;0),"FORMAT_;",IF(AND(E117="Originator country  (if multiple countries)",LEN(F117)-LEN(SUBSTITUTE(F117,";",""))&lt;&gt;0,ISBLANK(F117)=FALSE,LEN(F117)-LEN(SUBSTITUTE(F117,";",""))&lt;&gt;LEN(F$8)-LEN(SUBSTITUTE(F$8,";",""))),"FORMAT_;",IF(AND(E117="Originator country  (if multiple countries)",ISBLANK(F117)=FALSE,LEN(F117)-LEN(SUBSTITUTE(F117,";",""))=0),"FORMAT_;",IF(AND(E117="Originator country  (if multiple countries)",ISBLANK(F117)=TRUE,LEN(F$8)-LEN(SUBSTITUTE(F$8,";",""))&lt;&gt;0),"FORMAT_;",IF(AND(E117="Original lender country (if multiple countries)",ISBLANK(F117)=FALSE,LEN(F117)-LEN(SUBSTITUTE(F117,";",""))&lt;&gt;0,LEN(F117)-LEN(SUBSTITUTE(F117,";",""))&lt;&gt;LEN(F$14)-LEN(SUBSTITUTE(F$14,";",""))),"FORMAT_;",IF(AND(E117="Original lender country (if multiple countries)",ISBLANK(F117)=TRUE,LEN(F$14)-LEN(SUBSTITUTE(F$14,";",""))&lt;&gt;0),"FORMAT_;",IF(AND(E117="Original lender country (if multiple countries)",ISBLANK(F117)=FALSE,LEN(F117)-LEN(SUBSTITUTE(F117,";",""))=0),"FORMAT_;",IF(OR(AND(E117="Designated Entity LEI",LEN(F117)&lt;&gt;20),AND(G117="{LEI}",LEN(F117)&lt;&gt;0,LEN(F117)&lt;20),AND(G117="{ISIN}",LEN(F117)&lt;&gt;0,LEN(F117)&lt;12),AND(LEN(F117)&lt;&gt;20,E117="Retaining entity LEI",ISBLANK(F117)=FALSE),AND(E117="Instrument ISIN",ISBLANK(F117)=FALSE,LEN(F117)&gt;0,LEN(F117)&lt;11),AND(D117="M",LEFT(G117,4)="{DAT",LEN(F117)&lt;&gt;10)),"FORMAT_LEN",IF(OR(AND(F117&lt;&gt;"",LEFT(G117,4)&lt;&gt;"{TEX",ISNUMBER(SUMPRODUCT(FIND(MID(F117,ROW(INDIRECT("1:"&amp;LEN(F117))),1),W117)))=FALSE),AND(F117&lt;&gt;"",LEFT(G117,4)&lt;&gt;"{TEX",ISERROR(SUMPRODUCT(SEARCH(MID(F117,ROW(INDIRECT("1:"&amp;LEN(TRIM(F117)))),1)," "&amp;W117&amp;CHAR(10)&amp;"""")))=TRUE)),"FORMAT_CHAR",IF(LEFT(G117,4)="{TEX","TEXT","UNK")))))))))))))))))))))))))</f>
        <v>UNK</v>
      </c>
      <c r="V117" s="126" t="b" cm="1">
        <f t="array" aca="1" ref="V117" ca="1">IF(OR(LEN(F117)&gt;P117+1),FALSE,IF(LEFT(G117,5)="{TEXT",TRUE,IF(AND(ISBLANK(F117)=FALSE,G117="{DATE_TEXT-YYYY-MM-DD}",LEN(F117)&lt;&gt;10),FALSE,IF(AND(ISBLANK(F117)=FALSE,ISNUMBER(SUMPRODUCT(SEARCH(MID(F117,ROW(INDIRECT("1:"&amp;LEN(TRIM(F117)))),1)," "&amp;W117&amp;CHAR(10)&amp;"""")))=FALSE),FALSE,TRUE))))</f>
        <v>1</v>
      </c>
      <c r="W117" s="127" t="str">
        <f>IF(G117="{Applicable/N/A}","N/Aplicable",IF(E117="Designated Entity LEI","ABCDEFGHIJKLMNOPQRSTUVWXYZ0123456789",IF(OR(G117="{ISIN}",G117="{LEI}"),";ABCDEFGHIJKLMNOPQRSTUVWXYZ0123456789",IF(G117="{Master Trust/Other}","Master TuOhe",IF(E117="Securitisation type","Privateublc",IF(LEFT(G117,4)="{CA_",Val!B$21,IF(G117="{COUNTRY_EU_LIST}"," ;abcdefghijklmnopqrstuvwxyzABCDEFGHIJKLMNOPQRSTUVWXYZ0123456789",IF(OR(G117="{NOTIFICATION ID}",G117="{SECURITISATION ID}"),Val!B$15,IF(G117="{COUNTRY_EU}"," ;abcdefghijklmnopqrstuvwxyzABCDEFGHIJKLMNOPQRSTUVWXYZ",IF(G117="{Confirmed/Unconfirmed}","ConfirmedUnc",IF(G117="{Confirmed/Unconfirmed/N/A}","Confirmed/UncNA",IF(LEFT(G117,4)="{DAT","0123456789-",IF(LEFT(G117,4)="{Y/N","YN",IF(OR(LEFT(G117,4)="{N/A",LEFT(G117,4)="{LIS",LEFT(G117,4)="{No ",LEFT(G117,4)="{SEC",LEFT(G117,4)="{Mas"),Val!B$20,IF(LEFT(G117,4)="{TEX",Val!B$21,IF(LEFT(G117,4)="{ALP",Val!B$20,IF(LEFT(G117,4)="{COU",Val!B$20)))))))))))))))))</f>
        <v>ConfirmedUnc</v>
      </c>
      <c r="X117" s="132"/>
      <c r="Y117" s="132"/>
      <c r="Z117" s="132"/>
      <c r="AA117" s="132"/>
      <c r="AB117" s="134"/>
      <c r="AC117" s="134"/>
      <c r="AD117" s="132"/>
      <c r="AE117" s="132"/>
      <c r="AF117" s="132"/>
      <c r="AG117" s="129" t="s">
        <v>906</v>
      </c>
      <c r="AH117" s="132"/>
      <c r="AI117" s="117"/>
      <c r="AJ117" s="132"/>
      <c r="AK117" s="75"/>
    </row>
    <row r="118" spans="1:37" s="2" customFormat="1" ht="158.4" x14ac:dyDescent="0.3">
      <c r="A118" s="15" t="s">
        <v>1266</v>
      </c>
      <c r="B118" s="16" t="s">
        <v>511</v>
      </c>
      <c r="C118" s="20" t="s">
        <v>477</v>
      </c>
      <c r="D118" s="21" t="s">
        <v>52</v>
      </c>
      <c r="E118" s="22" t="s">
        <v>485</v>
      </c>
      <c r="F118" s="136" t="s">
        <v>1463</v>
      </c>
      <c r="G118" s="60" t="s">
        <v>272</v>
      </c>
      <c r="H118" s="154"/>
      <c r="I118" s="88" t="s">
        <v>1334</v>
      </c>
      <c r="J118" s="159" t="s">
        <v>480</v>
      </c>
      <c r="K118" s="144" t="s">
        <v>481</v>
      </c>
      <c r="L118" s="144" t="s">
        <v>482</v>
      </c>
      <c r="M118" s="144" t="s">
        <v>268</v>
      </c>
      <c r="N118" s="146" t="s">
        <v>483</v>
      </c>
      <c r="O118" s="126">
        <f t="shared" ca="1" si="5"/>
        <v>1</v>
      </c>
      <c r="P118" s="126">
        <v>32767</v>
      </c>
      <c r="Q118" s="127" t="str">
        <f ca="1">IF(AND(E118="Last notification date",MONTH(TODAY())&gt;9,DAY(TODAY())&gt;9),YEAR(TODAY())&amp;"-"&amp;MONTH(TODAY())&amp;"-"&amp;DAY(TODAY()),IF(AND(E118="Last notification date",MONTH(TODAY())&lt;9,DAY(TODAY())&lt;10),YEAR(TODAY())&amp;"-0"&amp;MONTH(TODAY())&amp;"-0"&amp;DAY(TODAY()),IF(AND(E118="Last notification date",MONTH(TODAY())&gt;9,DAY(TODAY())&lt;10),YEAR(TODAY())&amp;"-"&amp;MONTH(TODAY())&amp;"-0"&amp;DAY(TODAY()),IF(AND(E118="Last notification date",MONTH(TODAY())&lt;10,DAY(TODAY())&gt;9),YEAR(TODAY())&amp;"-0"&amp;MONTH(TODAY())&amp;"-"&amp;DAY(TODAY()),IF(LEFT(G118,4)="{SEC","SEC ID",IF(LEFT(G118,4)="{DAT","DATE",IF(LEFT(G118,4)="{TEX",Val!B$21,IF(LEFT(G118,4)="{ALP",Val!B$20,IF(LEFT(G118,4)="{COU",Val!B$20,IF(OR(LEFT(G118,4)="{ISI",LEFT(G118,4)="{LEI"),Val!B$17,IF(OR(LEFT(G118,4)="{CA_",LEFT(G118,4)="{Mas",LEFT(G118,4)="{Y/N",LEFT(G118,4)="{No ",LEFT(G118,4)="{N/A",LEFT(G118,4)="{Con",LEFT(G118,4)="{LIS"),"LIST","")))))))))))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18" s="126">
        <f t="shared" si="6"/>
        <v>521</v>
      </c>
      <c r="S118" s="128"/>
      <c r="T118" s="126" t="str">
        <f t="shared" si="7"/>
        <v>UNK</v>
      </c>
      <c r="U118" s="126" t="str" cm="1">
        <f t="array" aca="1" ref="U118" ca="1">IF(AND(E118="Payment exemption explanation",ISBLANK(F118)=FALSE,F$77="Confirmed"),"FORMAT",IF(AND(E118="Historical Default and Loss Performance Data location",F$3="Public",ISBLANK(F118)=TRUE),"FORMAT",IF(AND(E117="Subject to severe clawback",F117="Y",ISBLANK(F118)=TRUE),"FORMAT",IF(AND(E117="Subject to severe clawback",F117="N",ISBLANK(F118)=FALSE),"FORMAT",IF(AND(OR(E118="Credit granting criteria supervision comment",E118="Credit granting criteria compliance comment"),ISBLANK(F118)=FALSE,OR(AND(F$34="N",E513="Originator (or original lender) is not a Credit institution"),AND(F$37="N",E$37="Originator (or original lender) is not a Credit institution"))),"FORMAT_S17",IF(AND(C118="STSS60",E118="Location of Liability cash flow model",ISBLANK(F118)=TRUE,F$3="Public"),"FORMAT_S60",IF(AND(C118="STSS58",E118="Historical Default and Loss Performance Data location",ISBLANK(F118)=TRUE,F$3="Public"),"FORMAT_S37",IF(AND(E118="Sponsor LEI",ISBLANK(F118)=TRUE,ISBLANK(F$8)=TRUE),"FORMAT_LEI",IF(AND(E118="Originator LEI",ISBLANK(F118)=TRUE,ISBLANK(F$11)=TRUE),"FORMAT_LEI",IF(OR(T118="EMPTY",P118+1&lt;LEN(F118),AND(G117="{Confirmed/Unconfirmed/N/A}",S118="N/A",F117="N/A",F118&lt;&gt;"")),"FORMAT",IF(OR(AND(E118="Non-ABCP securitisation unique identifier",MID(F118,21,1)&lt;&gt;"N"),AND(E118="ABCP transaction unique identifier",MID(F118,21,1)&lt;&gt;"T"),AND(E118="ABCP programme unique identifier",MID(F118,21,1)&lt;&gt;"P")),"FORMAT_SEC_ID",IF(AND(E118="Underlying exposures classification",F118&lt;&gt;"residential mortgages",F118&lt;&gt;"commercial mortgages",F118&lt;&gt;"credit facilities provided to individuals for personal, family or household consumption purposes",F118&lt;&gt;"credit facilities, including loans and leases, provided to any type of enterprise or corporation",F118&lt;&gt;"auto loans/leases",F118&lt;&gt;"credit-card receivables",F118&lt;&gt;"trade receivables",F118&lt;&gt;"others"),"FORMAT_LIST",IF(AND(E118="Instrument code",LEN(F118)-LEN(SUBSTITUTE(F118,";",""))&lt;&gt;LEN(F117)-LEN(SUBSTITUTE(F117,";",""))),"FORMAT_;",IF(AND(E118="Sponsor country (if multiple countries)",LEN(F118)-LEN(SUBSTITUTE(F118,";",""))&lt;&gt;LEN(F$11)-LEN(SUBSTITUTE(F$11,";",""))),"FORMAT_;",IF(AND(E118="Sponsor country (if multiple countries)",ISBLANK(F118)=FALSE,LEN(F118)-LEN(SUBSTITUTE(F118,";",""))=0),"FORMAT_;",IF(AND(E118="Sponsor country (if multiple countries)",ISBLANK(F118)=TRUE,LEN(F$11)-LEN(SUBSTITUTE(F$11,";",""))&lt;&gt;0),"FORMAT_;",IF(AND(E118="Originator country  (if multiple countries)",LEN(F118)-LEN(SUBSTITUTE(F118,";",""))&lt;&gt;0,ISBLANK(F118)=FALSE,LEN(F118)-LEN(SUBSTITUTE(F118,";",""))&lt;&gt;LEN(F$8)-LEN(SUBSTITUTE(F$8,";",""))),"FORMAT_;",IF(AND(E118="Originator country  (if multiple countries)",ISBLANK(F118)=FALSE,LEN(F118)-LEN(SUBSTITUTE(F118,";",""))=0),"FORMAT_;",IF(AND(E118="Originator country  (if multiple countries)",ISBLANK(F118)=TRUE,LEN(F$8)-LEN(SUBSTITUTE(F$8,";",""))&lt;&gt;0),"FORMAT_;",IF(AND(E118="Original lender country (if multiple countries)",ISBLANK(F118)=FALSE,LEN(F118)-LEN(SUBSTITUTE(F118,";",""))&lt;&gt;0,LEN(F118)-LEN(SUBSTITUTE(F118,";",""))&lt;&gt;LEN(F$14)-LEN(SUBSTITUTE(F$14,";",""))),"FORMAT_;",IF(AND(E118="Original lender country (if multiple countries)",ISBLANK(F118)=TRUE,LEN(F$14)-LEN(SUBSTITUTE(F$14,";",""))&lt;&gt;0),"FORMAT_;",IF(AND(E118="Original lender country (if multiple countries)",ISBLANK(F118)=FALSE,LEN(F118)-LEN(SUBSTITUTE(F118,";",""))=0),"FORMAT_;",IF(OR(AND(E118="Designated Entity LEI",LEN(F118)&lt;&gt;20),AND(G118="{LEI}",LEN(F118)&lt;&gt;0,LEN(F118)&lt;20),AND(G118="{ISIN}",LEN(F118)&lt;&gt;0,LEN(F118)&lt;12),AND(LEN(F118)&lt;&gt;20,E118="Retaining entity LEI",ISBLANK(F118)=FALSE),AND(E118="Instrument ISIN",ISBLANK(F118)=FALSE,LEN(F118)&gt;0,LEN(F118)&lt;11),AND(D118="M",LEFT(G118,4)="{DAT",LEN(F118)&lt;&gt;10)),"FORMAT_LEN",IF(OR(AND(F118&lt;&gt;"",LEFT(G118,4)&lt;&gt;"{TEX",ISNUMBER(SUMPRODUCT(FIND(MID(F118,ROW(INDIRECT("1:"&amp;LEN(F118))),1),W118)))=FALSE),AND(F118&lt;&gt;"",LEFT(G118,4)&lt;&gt;"{TEX",ISERROR(SUMPRODUCT(SEARCH(MID(F118,ROW(INDIRECT("1:"&amp;LEN(TRIM(F118)))),1)," "&amp;W118&amp;CHAR(10)&amp;"""")))=TRUE)),"FORMAT_CHAR",IF(LEFT(G118,4)="{TEX","TEXT","UNK")))))))))))))))))))))))))</f>
        <v>TEXT</v>
      </c>
      <c r="V118" s="126" t="b" cm="1">
        <f t="array" aca="1" ref="V118" ca="1">IF(OR(LEN(F118)&gt;P118+1),FALSE,IF(LEFT(G118,5)="{TEXT",TRUE,IF(AND(ISBLANK(F118)=FALSE,G118="{DATE_TEXT-YYYY-MM-DD}",LEN(F118)&lt;&gt;10),FALSE,IF(AND(ISBLANK(F118)=FALSE,ISNUMBER(SUMPRODUCT(SEARCH(MID(F118,ROW(INDIRECT("1:"&amp;LEN(TRIM(F118)))),1)," "&amp;W118&amp;CHAR(10)&amp;"""")))=FALSE),FALSE,TRUE))))</f>
        <v>1</v>
      </c>
      <c r="W118" s="127" t="str">
        <f>IF(G118="{Applicable/N/A}","N/Aplicable",IF(E118="Designated Entity LEI","ABCDEFGHIJKLMNOPQRSTUVWXYZ0123456789",IF(OR(G118="{ISIN}",G118="{LEI}"),";ABCDEFGHIJKLMNOPQRSTUVWXYZ0123456789",IF(G118="{Master Trust/Other}","Master TuOhe",IF(E118="Securitisation type","Privateublc",IF(LEFT(G118,4)="{CA_",Val!B$21,IF(G118="{COUNTRY_EU_LIST}"," ;abcdefghijklmnopqrstuvwxyzABCDEFGHIJKLMNOPQRSTUVWXYZ0123456789",IF(OR(G118="{NOTIFICATION ID}",G118="{SECURITISATION ID}"),Val!B$15,IF(G118="{COUNTRY_EU}"," ;abcdefghijklmnopqrstuvwxyzABCDEFGHIJKLMNOPQRSTUVWXYZ",IF(G118="{Confirmed/Unconfirmed}","ConfirmedUnc",IF(G118="{Confirmed/Unconfirmed/N/A}","Confirmed/UncNA",IF(LEFT(G118,4)="{DAT","0123456789-",IF(LEFT(G118,4)="{Y/N","YN",IF(OR(LEFT(G118,4)="{N/A",LEFT(G118,4)="{LIS",LEFT(G118,4)="{No ",LEFT(G118,4)="{SEC",LEFT(G118,4)="{Mas"),Val!B$20,IF(LEFT(G118,4)="{TEX",Val!B$21,IF(LEFT(G118,4)="{ALP",Val!B$20,IF(LEFT(G118,4)="{COU",Val!B$20)))))))))))))))))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18" s="132"/>
      <c r="Y118" s="132"/>
      <c r="Z118" s="132"/>
      <c r="AA118" s="132"/>
      <c r="AB118" s="134"/>
      <c r="AC118" s="134"/>
      <c r="AD118" s="132"/>
      <c r="AE118" s="132"/>
      <c r="AF118" s="132"/>
      <c r="AG118" s="129" t="s">
        <v>904</v>
      </c>
      <c r="AH118" s="132"/>
      <c r="AI118" s="117"/>
      <c r="AJ118" s="132"/>
      <c r="AK118" s="75"/>
    </row>
    <row r="119" spans="1:37" s="2" customFormat="1" ht="144" x14ac:dyDescent="0.3">
      <c r="A119" s="15" t="s">
        <v>1267</v>
      </c>
      <c r="B119" s="16" t="s">
        <v>513</v>
      </c>
      <c r="C119" s="20" t="s">
        <v>487</v>
      </c>
      <c r="D119" s="21" t="s">
        <v>52</v>
      </c>
      <c r="E119" s="22" t="s">
        <v>488</v>
      </c>
      <c r="F119" s="59" t="s">
        <v>49</v>
      </c>
      <c r="G119" s="60" t="s">
        <v>176</v>
      </c>
      <c r="H119" s="153" t="s">
        <v>489</v>
      </c>
      <c r="I119" s="88" t="s">
        <v>1375</v>
      </c>
      <c r="J119" s="155" t="s">
        <v>490</v>
      </c>
      <c r="K119" s="143" t="s">
        <v>491</v>
      </c>
      <c r="L119" s="143" t="s">
        <v>492</v>
      </c>
      <c r="M119" s="143" t="s">
        <v>195</v>
      </c>
      <c r="N119" s="145" t="s">
        <v>493</v>
      </c>
      <c r="O119" s="126">
        <f t="shared" ca="1" si="5"/>
        <v>1</v>
      </c>
      <c r="P119" s="126">
        <v>12</v>
      </c>
      <c r="Q119" s="127" t="str">
        <f ca="1">IF(AND(E119="Last notification date",MONTH(TODAY())&gt;9,DAY(TODAY())&gt;9),YEAR(TODAY())&amp;"-"&amp;MONTH(TODAY())&amp;"-"&amp;DAY(TODAY()),IF(AND(E119="Last notification date",MONTH(TODAY())&lt;9,DAY(TODAY())&lt;10),YEAR(TODAY())&amp;"-0"&amp;MONTH(TODAY())&amp;"-0"&amp;DAY(TODAY()),IF(AND(E119="Last notification date",MONTH(TODAY())&gt;9,DAY(TODAY())&lt;10),YEAR(TODAY())&amp;"-"&amp;MONTH(TODAY())&amp;"-0"&amp;DAY(TODAY()),IF(AND(E119="Last notification date",MONTH(TODAY())&lt;10,DAY(TODAY())&gt;9),YEAR(TODAY())&amp;"-0"&amp;MONTH(TODAY())&amp;"-"&amp;DAY(TODAY()),IF(LEFT(G119,4)="{SEC","SEC ID",IF(LEFT(G119,4)="{DAT","DATE",IF(LEFT(G119,4)="{TEX",Val!B$21,IF(LEFT(G119,4)="{ALP",Val!B$20,IF(LEFT(G119,4)="{COU",Val!B$20,IF(OR(LEFT(G119,4)="{ISI",LEFT(G119,4)="{LEI"),Val!B$17,IF(OR(LEFT(G119,4)="{CA_",LEFT(G119,4)="{Mas",LEFT(G119,4)="{Y/N",LEFT(G119,4)="{No ",LEFT(G119,4)="{N/A",LEFT(G119,4)="{Con",LEFT(G119,4)="{LIS"),"LIST","")))))))))))</f>
        <v>LIST</v>
      </c>
      <c r="R119" s="126">
        <f t="shared" si="6"/>
        <v>3</v>
      </c>
      <c r="S119" s="128"/>
      <c r="T119" s="126" t="str">
        <f t="shared" si="7"/>
        <v>UNK</v>
      </c>
      <c r="U119" s="126" t="str" cm="1">
        <f t="array" aca="1" ref="U119" ca="1">IF(AND(E119="Payment exemption explanation",ISBLANK(F119)=FALSE,F$77="Confirmed"),"FORMAT",IF(AND(E119="Historical Default and Loss Performance Data location",F$3="Public",ISBLANK(F119)=TRUE),"FORMAT",IF(AND(E118="Subject to severe clawback",F118="Y",ISBLANK(F119)=TRUE),"FORMAT",IF(AND(E118="Subject to severe clawback",F118="N",ISBLANK(F119)=FALSE),"FORMAT",IF(AND(OR(E119="Credit granting criteria supervision comment",E119="Credit granting criteria compliance comment"),ISBLANK(F119)=FALSE,OR(AND(F$34="N",E514="Originator (or original lender) is not a Credit institution"),AND(F$37="N",E$37="Originator (or original lender) is not a Credit institution"))),"FORMAT_S17",IF(AND(C119="STSS60",E119="Location of Liability cash flow model",ISBLANK(F119)=TRUE,F$3="Public"),"FORMAT_S60",IF(AND(C119="STSS58",E119="Historical Default and Loss Performance Data location",ISBLANK(F119)=TRUE,F$3="Public"),"FORMAT_S37",IF(AND(E119="Sponsor LEI",ISBLANK(F119)=TRUE,ISBLANK(F$8)=TRUE),"FORMAT_LEI",IF(AND(E119="Originator LEI",ISBLANK(F119)=TRUE,ISBLANK(F$11)=TRUE),"FORMAT_LEI",IF(OR(T119="EMPTY",P119+1&lt;LEN(F119),AND(G118="{Confirmed/Unconfirmed/N/A}",S119="N/A",F118="N/A",F119&lt;&gt;"")),"FORMAT",IF(OR(AND(E119="Non-ABCP securitisation unique identifier",MID(F119,21,1)&lt;&gt;"N"),AND(E119="ABCP transaction unique identifier",MID(F119,21,1)&lt;&gt;"T"),AND(E119="ABCP programme unique identifier",MID(F119,21,1)&lt;&gt;"P")),"FORMAT_SEC_ID",IF(AND(E119="Underlying exposures classification",F119&lt;&gt;"residential mortgages",F119&lt;&gt;"commercial mortgages",F119&lt;&gt;"credit facilities provided to individuals for personal, family or household consumption purposes",F119&lt;&gt;"credit facilities, including loans and leases, provided to any type of enterprise or corporation",F119&lt;&gt;"auto loans/leases",F119&lt;&gt;"credit-card receivables",F119&lt;&gt;"trade receivables",F119&lt;&gt;"others"),"FORMAT_LIST",IF(AND(E119="Instrument code",LEN(F119)-LEN(SUBSTITUTE(F119,";",""))&lt;&gt;LEN(F118)-LEN(SUBSTITUTE(F118,";",""))),"FORMAT_;",IF(AND(E119="Sponsor country (if multiple countries)",LEN(F119)-LEN(SUBSTITUTE(F119,";",""))&lt;&gt;LEN(F$11)-LEN(SUBSTITUTE(F$11,";",""))),"FORMAT_;",IF(AND(E119="Sponsor country (if multiple countries)",ISBLANK(F119)=FALSE,LEN(F119)-LEN(SUBSTITUTE(F119,";",""))=0),"FORMAT_;",IF(AND(E119="Sponsor country (if multiple countries)",ISBLANK(F119)=TRUE,LEN(F$11)-LEN(SUBSTITUTE(F$11,";",""))&lt;&gt;0),"FORMAT_;",IF(AND(E119="Originator country  (if multiple countries)",LEN(F119)-LEN(SUBSTITUTE(F119,";",""))&lt;&gt;0,ISBLANK(F119)=FALSE,LEN(F119)-LEN(SUBSTITUTE(F119,";",""))&lt;&gt;LEN(F$8)-LEN(SUBSTITUTE(F$8,";",""))),"FORMAT_;",IF(AND(E119="Originator country  (if multiple countries)",ISBLANK(F119)=FALSE,LEN(F119)-LEN(SUBSTITUTE(F119,";",""))=0),"FORMAT_;",IF(AND(E119="Originator country  (if multiple countries)",ISBLANK(F119)=TRUE,LEN(F$8)-LEN(SUBSTITUTE(F$8,";",""))&lt;&gt;0),"FORMAT_;",IF(AND(E119="Original lender country (if multiple countries)",ISBLANK(F119)=FALSE,LEN(F119)-LEN(SUBSTITUTE(F119,";",""))&lt;&gt;0,LEN(F119)-LEN(SUBSTITUTE(F119,";",""))&lt;&gt;LEN(F$14)-LEN(SUBSTITUTE(F$14,";",""))),"FORMAT_;",IF(AND(E119="Original lender country (if multiple countries)",ISBLANK(F119)=TRUE,LEN(F$14)-LEN(SUBSTITUTE(F$14,";",""))&lt;&gt;0),"FORMAT_;",IF(AND(E119="Original lender country (if multiple countries)",ISBLANK(F119)=FALSE,LEN(F119)-LEN(SUBSTITUTE(F119,";",""))=0),"FORMAT_;",IF(OR(AND(E119="Designated Entity LEI",LEN(F119)&lt;&gt;20),AND(G119="{LEI}",LEN(F119)&lt;&gt;0,LEN(F119)&lt;20),AND(G119="{ISIN}",LEN(F119)&lt;&gt;0,LEN(F119)&lt;12),AND(LEN(F119)&lt;&gt;20,E119="Retaining entity LEI",ISBLANK(F119)=FALSE),AND(E119="Instrument ISIN",ISBLANK(F119)=FALSE,LEN(F119)&gt;0,LEN(F119)&lt;11),AND(D119="M",LEFT(G119,4)="{DAT",LEN(F119)&lt;&gt;10)),"FORMAT_LEN",IF(OR(AND(F119&lt;&gt;"",LEFT(G119,4)&lt;&gt;"{TEX",ISNUMBER(SUMPRODUCT(FIND(MID(F119,ROW(INDIRECT("1:"&amp;LEN(F119))),1),W119)))=FALSE),AND(F119&lt;&gt;"",LEFT(G119,4)&lt;&gt;"{TEX",ISERROR(SUMPRODUCT(SEARCH(MID(F119,ROW(INDIRECT("1:"&amp;LEN(TRIM(F119)))),1)," "&amp;W119&amp;CHAR(10)&amp;"""")))=TRUE)),"FORMAT_CHAR",IF(LEFT(G119,4)="{TEX","TEXT","UNK")))))))))))))))))))))))))</f>
        <v>UNK</v>
      </c>
      <c r="V119" s="126" t="b" cm="1">
        <f t="array" aca="1" ref="V119" ca="1">IF(OR(LEN(F119)&gt;P119+1),FALSE,IF(LEFT(G119,5)="{TEXT",TRUE,IF(AND(ISBLANK(F119)=FALSE,G119="{DATE_TEXT-YYYY-MM-DD}",LEN(F119)&lt;&gt;10),FALSE,IF(AND(ISBLANK(F119)=FALSE,ISNUMBER(SUMPRODUCT(SEARCH(MID(F119,ROW(INDIRECT("1:"&amp;LEN(TRIM(F119)))),1)," "&amp;W119&amp;CHAR(10)&amp;"""")))=FALSE),FALSE,TRUE))))</f>
        <v>1</v>
      </c>
      <c r="W119" s="127" t="str">
        <f>IF(G119="{Applicable/N/A}","N/Aplicable",IF(E119="Designated Entity LEI","ABCDEFGHIJKLMNOPQRSTUVWXYZ0123456789",IF(OR(G119="{ISIN}",G119="{LEI}"),";ABCDEFGHIJKLMNOPQRSTUVWXYZ0123456789",IF(G119="{Master Trust/Other}","Master TuOhe",IF(E119="Securitisation type","Privateublc",IF(LEFT(G119,4)="{CA_",Val!B$21,IF(G119="{COUNTRY_EU_LIST}"," ;abcdefghijklmnopqrstuvwxyzABCDEFGHIJKLMNOPQRSTUVWXYZ0123456789",IF(OR(G119="{NOTIFICATION ID}",G119="{SECURITISATION ID}"),Val!B$15,IF(G119="{COUNTRY_EU}"," ;abcdefghijklmnopqrstuvwxyzABCDEFGHIJKLMNOPQRSTUVWXYZ",IF(G119="{Confirmed/Unconfirmed}","ConfirmedUnc",IF(G119="{Confirmed/Unconfirmed/N/A}","Confirmed/UncNA",IF(LEFT(G119,4)="{DAT","0123456789-",IF(LEFT(G119,4)="{Y/N","YN",IF(OR(LEFT(G119,4)="{N/A",LEFT(G119,4)="{LIS",LEFT(G119,4)="{No ",LEFT(G119,4)="{SEC",LEFT(G119,4)="{Mas"),Val!B$20,IF(LEFT(G119,4)="{TEX",Val!B$21,IF(LEFT(G119,4)="{ALP",Val!B$20,IF(LEFT(G119,4)="{COU",Val!B$20)))))))))))))))))</f>
        <v>Confirmed/UncNA</v>
      </c>
      <c r="X119" s="132"/>
      <c r="Y119" s="132"/>
      <c r="Z119" s="132"/>
      <c r="AA119" s="132"/>
      <c r="AB119" s="134"/>
      <c r="AC119" s="134"/>
      <c r="AD119" s="132"/>
      <c r="AE119" s="132"/>
      <c r="AF119" s="132"/>
      <c r="AG119" s="129" t="s">
        <v>1023</v>
      </c>
      <c r="AH119" s="132"/>
      <c r="AI119" s="117"/>
      <c r="AJ119" s="132"/>
      <c r="AK119" s="75"/>
    </row>
    <row r="120" spans="1:37" s="2" customFormat="1" ht="115.2" x14ac:dyDescent="0.3">
      <c r="A120" s="15" t="s">
        <v>1268</v>
      </c>
      <c r="B120" s="16" t="s">
        <v>520</v>
      </c>
      <c r="C120" s="17" t="s">
        <v>487</v>
      </c>
      <c r="D120" s="18" t="s">
        <v>62</v>
      </c>
      <c r="E120" s="23" t="s">
        <v>495</v>
      </c>
      <c r="F120" s="61"/>
      <c r="G120" s="108" t="s">
        <v>199</v>
      </c>
      <c r="H120" s="154"/>
      <c r="I120" s="88" t="s">
        <v>1349</v>
      </c>
      <c r="J120" s="159" t="s">
        <v>490</v>
      </c>
      <c r="K120" s="144" t="s">
        <v>491</v>
      </c>
      <c r="L120" s="144" t="s">
        <v>492</v>
      </c>
      <c r="M120" s="144" t="s">
        <v>195</v>
      </c>
      <c r="N120" s="146" t="s">
        <v>493</v>
      </c>
      <c r="O120" s="126">
        <f t="shared" ca="1" si="5"/>
        <v>1</v>
      </c>
      <c r="P120" s="126">
        <v>10000</v>
      </c>
      <c r="Q120" s="127" t="str">
        <f ca="1">IF(AND(E120="Last notification date",MONTH(TODAY())&gt;9,DAY(TODAY())&gt;9),YEAR(TODAY())&amp;"-"&amp;MONTH(TODAY())&amp;"-"&amp;DAY(TODAY()),IF(AND(E120="Last notification date",MONTH(TODAY())&lt;9,DAY(TODAY())&lt;10),YEAR(TODAY())&amp;"-0"&amp;MONTH(TODAY())&amp;"-0"&amp;DAY(TODAY()),IF(AND(E120="Last notification date",MONTH(TODAY())&gt;9,DAY(TODAY())&lt;10),YEAR(TODAY())&amp;"-"&amp;MONTH(TODAY())&amp;"-0"&amp;DAY(TODAY()),IF(AND(E120="Last notification date",MONTH(TODAY())&lt;10,DAY(TODAY())&gt;9),YEAR(TODAY())&amp;"-0"&amp;MONTH(TODAY())&amp;"-"&amp;DAY(TODAY()),IF(LEFT(G120,4)="{SEC","SEC ID",IF(LEFT(G120,4)="{DAT","DATE",IF(LEFT(G120,4)="{TEX",Val!B$21,IF(LEFT(G120,4)="{ALP",Val!B$20,IF(LEFT(G120,4)="{COU",Val!B$20,IF(OR(LEFT(G120,4)="{ISI",LEFT(G120,4)="{LEI"),Val!B$17,IF(OR(LEFT(G120,4)="{CA_",LEFT(G120,4)="{Mas",LEFT(G120,4)="{Y/N",LEFT(G120,4)="{No ",LEFT(G120,4)="{N/A",LEFT(G120,4)="{Con",LEFT(G120,4)="{LIS"),"LIST","")))))))))))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0" s="126">
        <f t="shared" si="6"/>
        <v>0</v>
      </c>
      <c r="S120" s="128" t="s">
        <v>49</v>
      </c>
      <c r="T120" s="126" t="str">
        <f t="shared" si="7"/>
        <v>BLANK</v>
      </c>
      <c r="U120" s="126" t="str" cm="1">
        <f t="array" aca="1" ref="U120" ca="1">IF(AND(E120="Payment exemption explanation",ISBLANK(F120)=FALSE,F$77="Confirmed"),"FORMAT",IF(AND(E120="Historical Default and Loss Performance Data location",F$3="Public",ISBLANK(F120)=TRUE),"FORMAT",IF(AND(E119="Subject to severe clawback",F119="Y",ISBLANK(F120)=TRUE),"FORMAT",IF(AND(E119="Subject to severe clawback",F119="N",ISBLANK(F120)=FALSE),"FORMAT",IF(AND(OR(E120="Credit granting criteria supervision comment",E120="Credit granting criteria compliance comment"),ISBLANK(F120)=FALSE,OR(AND(F$34="N",E515="Originator (or original lender) is not a Credit institution"),AND(F$37="N",E$37="Originator (or original lender) is not a Credit institution"))),"FORMAT_S17",IF(AND(C120="STSS60",E120="Location of Liability cash flow model",ISBLANK(F120)=TRUE,F$3="Public"),"FORMAT_S60",IF(AND(C120="STSS58",E120="Historical Default and Loss Performance Data location",ISBLANK(F120)=TRUE,F$3="Public"),"FORMAT_S37",IF(AND(E120="Sponsor LEI",ISBLANK(F120)=TRUE,ISBLANK(F$8)=TRUE),"FORMAT_LEI",IF(AND(E120="Originator LEI",ISBLANK(F120)=TRUE,ISBLANK(F$11)=TRUE),"FORMAT_LEI",IF(OR(T120="EMPTY",P120+1&lt;LEN(F120),AND(G119="{Confirmed/Unconfirmed/N/A}",S120="N/A",F119="N/A",F120&lt;&gt;"")),"FORMAT",IF(OR(AND(E120="Non-ABCP securitisation unique identifier",MID(F120,21,1)&lt;&gt;"N"),AND(E120="ABCP transaction unique identifier",MID(F120,21,1)&lt;&gt;"T"),AND(E120="ABCP programme unique identifier",MID(F120,21,1)&lt;&gt;"P")),"FORMAT_SEC_ID",IF(AND(E120="Underlying exposures classification",F120&lt;&gt;"residential mortgages",F120&lt;&gt;"commercial mortgages",F120&lt;&gt;"credit facilities provided to individuals for personal, family or household consumption purposes",F120&lt;&gt;"credit facilities, including loans and leases, provided to any type of enterprise or corporation",F120&lt;&gt;"auto loans/leases",F120&lt;&gt;"credit-card receivables",F120&lt;&gt;"trade receivables",F120&lt;&gt;"others"),"FORMAT_LIST",IF(AND(E120="Instrument code",LEN(F120)-LEN(SUBSTITUTE(F120,";",""))&lt;&gt;LEN(F119)-LEN(SUBSTITUTE(F119,";",""))),"FORMAT_;",IF(AND(E120="Sponsor country (if multiple countries)",LEN(F120)-LEN(SUBSTITUTE(F120,";",""))&lt;&gt;LEN(F$11)-LEN(SUBSTITUTE(F$11,";",""))),"FORMAT_;",IF(AND(E120="Sponsor country (if multiple countries)",ISBLANK(F120)=FALSE,LEN(F120)-LEN(SUBSTITUTE(F120,";",""))=0),"FORMAT_;",IF(AND(E120="Sponsor country (if multiple countries)",ISBLANK(F120)=TRUE,LEN(F$11)-LEN(SUBSTITUTE(F$11,";",""))&lt;&gt;0),"FORMAT_;",IF(AND(E120="Originator country  (if multiple countries)",LEN(F120)-LEN(SUBSTITUTE(F120,";",""))&lt;&gt;0,ISBLANK(F120)=FALSE,LEN(F120)-LEN(SUBSTITUTE(F120,";",""))&lt;&gt;LEN(F$8)-LEN(SUBSTITUTE(F$8,";",""))),"FORMAT_;",IF(AND(E120="Originator country  (if multiple countries)",ISBLANK(F120)=FALSE,LEN(F120)-LEN(SUBSTITUTE(F120,";",""))=0),"FORMAT_;",IF(AND(E120="Originator country  (if multiple countries)",ISBLANK(F120)=TRUE,LEN(F$8)-LEN(SUBSTITUTE(F$8,";",""))&lt;&gt;0),"FORMAT_;",IF(AND(E120="Original lender country (if multiple countries)",ISBLANK(F120)=FALSE,LEN(F120)-LEN(SUBSTITUTE(F120,";",""))&lt;&gt;0,LEN(F120)-LEN(SUBSTITUTE(F120,";",""))&lt;&gt;LEN(F$14)-LEN(SUBSTITUTE(F$14,";",""))),"FORMAT_;",IF(AND(E120="Original lender country (if multiple countries)",ISBLANK(F120)=TRUE,LEN(F$14)-LEN(SUBSTITUTE(F$14,";",""))&lt;&gt;0),"FORMAT_;",IF(AND(E120="Original lender country (if multiple countries)",ISBLANK(F120)=FALSE,LEN(F120)-LEN(SUBSTITUTE(F120,";",""))=0),"FORMAT_;",IF(OR(AND(E120="Designated Entity LEI",LEN(F120)&lt;&gt;20),AND(G120="{LEI}",LEN(F120)&lt;&gt;0,LEN(F120)&lt;20),AND(G120="{ISIN}",LEN(F120)&lt;&gt;0,LEN(F120)&lt;12),AND(LEN(F120)&lt;&gt;20,E120="Retaining entity LEI",ISBLANK(F120)=FALSE),AND(E120="Instrument ISIN",ISBLANK(F120)=FALSE,LEN(F120)&gt;0,LEN(F120)&lt;11),AND(D120="M",LEFT(G120,4)="{DAT",LEN(F120)&lt;&gt;10)),"FORMAT_LEN",IF(OR(AND(F120&lt;&gt;"",LEFT(G120,4)&lt;&gt;"{TEX",ISNUMBER(SUMPRODUCT(FIND(MID(F120,ROW(INDIRECT("1:"&amp;LEN(F120))),1),W120)))=FALSE),AND(F120&lt;&gt;"",LEFT(G120,4)&lt;&gt;"{TEX",ISERROR(SUMPRODUCT(SEARCH(MID(F120,ROW(INDIRECT("1:"&amp;LEN(TRIM(F120)))),1)," "&amp;W120&amp;CHAR(10)&amp;"""")))=TRUE)),"FORMAT_CHAR",IF(LEFT(G120,4)="{TEX","TEXT","UNK")))))))))))))))))))))))))</f>
        <v>TEXT</v>
      </c>
      <c r="V120" s="126" t="b" cm="1">
        <f t="array" aca="1" ref="V120" ca="1">IF(OR(LEN(F120)&gt;P120+1),FALSE,IF(LEFT(G120,5)="{TEXT",TRUE,IF(AND(ISBLANK(F120)=FALSE,G120="{DATE_TEXT-YYYY-MM-DD}",LEN(F120)&lt;&gt;10),FALSE,IF(AND(ISBLANK(F120)=FALSE,ISNUMBER(SUMPRODUCT(SEARCH(MID(F120,ROW(INDIRECT("1:"&amp;LEN(TRIM(F120)))),1)," "&amp;W120&amp;CHAR(10)&amp;"""")))=FALSE),FALSE,TRUE))))</f>
        <v>1</v>
      </c>
      <c r="W120" s="127" t="str">
        <f>IF(G120="{Applicable/N/A}","N/Aplicable",IF(E120="Designated Entity LEI","ABCDEFGHIJKLMNOPQRSTUVWXYZ0123456789",IF(OR(G120="{ISIN}",G120="{LEI}"),";ABCDEFGHIJKLMNOPQRSTUVWXYZ0123456789",IF(G120="{Master Trust/Other}","Master TuOhe",IF(E120="Securitisation type","Privateublc",IF(LEFT(G120,4)="{CA_",Val!B$21,IF(G120="{COUNTRY_EU_LIST}"," ;abcdefghijklmnopqrstuvwxyzABCDEFGHIJKLMNOPQRSTUVWXYZ0123456789",IF(OR(G120="{NOTIFICATION ID}",G120="{SECURITISATION ID}"),Val!B$15,IF(G120="{COUNTRY_EU}"," ;abcdefghijklmnopqrstuvwxyzABCDEFGHIJKLMNOPQRSTUVWXYZ",IF(G120="{Confirmed/Unconfirmed}","ConfirmedUnc",IF(G120="{Confirmed/Unconfirmed/N/A}","Confirmed/UncNA",IF(LEFT(G120,4)="{DAT","0123456789-",IF(LEFT(G120,4)="{Y/N","YN",IF(OR(LEFT(G120,4)="{N/A",LEFT(G120,4)="{LIS",LEFT(G120,4)="{No ",LEFT(G120,4)="{SEC",LEFT(G120,4)="{Mas"),Val!B$20,IF(LEFT(G120,4)="{TEX",Val!B$21,IF(LEFT(G120,4)="{ALP",Val!B$20,IF(LEFT(G120,4)="{COU",Val!B$20)))))))))))))))))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0" s="132"/>
      <c r="Y120" s="132"/>
      <c r="Z120" s="132"/>
      <c r="AA120" s="132"/>
      <c r="AB120" s="134"/>
      <c r="AC120" s="134"/>
      <c r="AD120" s="132"/>
      <c r="AE120" s="132"/>
      <c r="AF120" s="132"/>
      <c r="AG120" s="129" t="s">
        <v>905</v>
      </c>
      <c r="AH120" s="132"/>
      <c r="AI120" s="117"/>
      <c r="AJ120" s="132"/>
      <c r="AK120" s="75"/>
    </row>
    <row r="121" spans="1:37" s="2" customFormat="1" ht="172.8" x14ac:dyDescent="0.3">
      <c r="A121" s="15" t="s">
        <v>1269</v>
      </c>
      <c r="B121" s="16" t="s">
        <v>522</v>
      </c>
      <c r="C121" s="20" t="s">
        <v>497</v>
      </c>
      <c r="D121" s="21" t="s">
        <v>52</v>
      </c>
      <c r="E121" s="22" t="s">
        <v>472</v>
      </c>
      <c r="F121" s="59" t="s">
        <v>49</v>
      </c>
      <c r="G121" s="60" t="s">
        <v>176</v>
      </c>
      <c r="H121" s="153" t="s">
        <v>498</v>
      </c>
      <c r="I121" s="88" t="s">
        <v>1358</v>
      </c>
      <c r="J121" s="155" t="s">
        <v>499</v>
      </c>
      <c r="K121" s="143" t="s">
        <v>500</v>
      </c>
      <c r="L121" s="143" t="s">
        <v>501</v>
      </c>
      <c r="M121" s="143" t="s">
        <v>195</v>
      </c>
      <c r="N121" s="145" t="s">
        <v>493</v>
      </c>
      <c r="O121" s="126">
        <f t="shared" ca="1" si="5"/>
        <v>1</v>
      </c>
      <c r="P121" s="126">
        <v>12</v>
      </c>
      <c r="Q121" s="127" t="str">
        <f ca="1">IF(AND(E121="Last notification date",MONTH(TODAY())&gt;9,DAY(TODAY())&gt;9),YEAR(TODAY())&amp;"-"&amp;MONTH(TODAY())&amp;"-"&amp;DAY(TODAY()),IF(AND(E121="Last notification date",MONTH(TODAY())&lt;9,DAY(TODAY())&lt;10),YEAR(TODAY())&amp;"-0"&amp;MONTH(TODAY())&amp;"-0"&amp;DAY(TODAY()),IF(AND(E121="Last notification date",MONTH(TODAY())&gt;9,DAY(TODAY())&lt;10),YEAR(TODAY())&amp;"-"&amp;MONTH(TODAY())&amp;"-0"&amp;DAY(TODAY()),IF(AND(E121="Last notification date",MONTH(TODAY())&lt;10,DAY(TODAY())&gt;9),YEAR(TODAY())&amp;"-0"&amp;MONTH(TODAY())&amp;"-"&amp;DAY(TODAY()),IF(LEFT(G121,4)="{SEC","SEC ID",IF(LEFT(G121,4)="{DAT","DATE",IF(LEFT(G121,4)="{TEX",Val!B$21,IF(LEFT(G121,4)="{ALP",Val!B$20,IF(LEFT(G121,4)="{COU",Val!B$20,IF(OR(LEFT(G121,4)="{ISI",LEFT(G121,4)="{LEI"),Val!B$17,IF(OR(LEFT(G121,4)="{CA_",LEFT(G121,4)="{Mas",LEFT(G121,4)="{Y/N",LEFT(G121,4)="{No ",LEFT(G121,4)="{N/A",LEFT(G121,4)="{Con",LEFT(G121,4)="{LIS"),"LIST","")))))))))))</f>
        <v>LIST</v>
      </c>
      <c r="R121" s="126">
        <f t="shared" si="6"/>
        <v>3</v>
      </c>
      <c r="S121" s="128"/>
      <c r="T121" s="126" t="str">
        <f t="shared" si="7"/>
        <v>UNK</v>
      </c>
      <c r="U121" s="126" t="str" cm="1">
        <f t="array" aca="1" ref="U121" ca="1">IF(AND(E121="Payment exemption explanation",ISBLANK(F121)=FALSE,F$77="Confirmed"),"FORMAT",IF(AND(E121="Historical Default and Loss Performance Data location",F$3="Public",ISBLANK(F121)=TRUE),"FORMAT",IF(AND(E120="Subject to severe clawback",F120="Y",ISBLANK(F121)=TRUE),"FORMAT",IF(AND(E120="Subject to severe clawback",F120="N",ISBLANK(F121)=FALSE),"FORMAT",IF(AND(OR(E121="Credit granting criteria supervision comment",E121="Credit granting criteria compliance comment"),ISBLANK(F121)=FALSE,OR(AND(F$34="N",E516="Originator (or original lender) is not a Credit institution"),AND(F$37="N",E$37="Originator (or original lender) is not a Credit institution"))),"FORMAT_S17",IF(AND(C121="STSS60",E121="Location of Liability cash flow model",ISBLANK(F121)=TRUE,F$3="Public"),"FORMAT_S60",IF(AND(C121="STSS58",E121="Historical Default and Loss Performance Data location",ISBLANK(F121)=TRUE,F$3="Public"),"FORMAT_S37",IF(AND(E121="Sponsor LEI",ISBLANK(F121)=TRUE,ISBLANK(F$8)=TRUE),"FORMAT_LEI",IF(AND(E121="Originator LEI",ISBLANK(F121)=TRUE,ISBLANK(F$11)=TRUE),"FORMAT_LEI",IF(OR(T121="EMPTY",P121+1&lt;LEN(F121),AND(G120="{Confirmed/Unconfirmed/N/A}",S121="N/A",F120="N/A",F121&lt;&gt;"")),"FORMAT",IF(OR(AND(E121="Non-ABCP securitisation unique identifier",MID(F121,21,1)&lt;&gt;"N"),AND(E121="ABCP transaction unique identifier",MID(F121,21,1)&lt;&gt;"T"),AND(E121="ABCP programme unique identifier",MID(F121,21,1)&lt;&gt;"P")),"FORMAT_SEC_ID",IF(AND(E121="Underlying exposures classification",F121&lt;&gt;"residential mortgages",F121&lt;&gt;"commercial mortgages",F121&lt;&gt;"credit facilities provided to individuals for personal, family or household consumption purposes",F121&lt;&gt;"credit facilities, including loans and leases, provided to any type of enterprise or corporation",F121&lt;&gt;"auto loans/leases",F121&lt;&gt;"credit-card receivables",F121&lt;&gt;"trade receivables",F121&lt;&gt;"others"),"FORMAT_LIST",IF(AND(E121="Instrument code",LEN(F121)-LEN(SUBSTITUTE(F121,";",""))&lt;&gt;LEN(F120)-LEN(SUBSTITUTE(F120,";",""))),"FORMAT_;",IF(AND(E121="Sponsor country (if multiple countries)",LEN(F121)-LEN(SUBSTITUTE(F121,";",""))&lt;&gt;LEN(F$11)-LEN(SUBSTITUTE(F$11,";",""))),"FORMAT_;",IF(AND(E121="Sponsor country (if multiple countries)",ISBLANK(F121)=FALSE,LEN(F121)-LEN(SUBSTITUTE(F121,";",""))=0),"FORMAT_;",IF(AND(E121="Sponsor country (if multiple countries)",ISBLANK(F121)=TRUE,LEN(F$11)-LEN(SUBSTITUTE(F$11,";",""))&lt;&gt;0),"FORMAT_;",IF(AND(E121="Originator country  (if multiple countries)",LEN(F121)-LEN(SUBSTITUTE(F121,";",""))&lt;&gt;0,ISBLANK(F121)=FALSE,LEN(F121)-LEN(SUBSTITUTE(F121,";",""))&lt;&gt;LEN(F$8)-LEN(SUBSTITUTE(F$8,";",""))),"FORMAT_;",IF(AND(E121="Originator country  (if multiple countries)",ISBLANK(F121)=FALSE,LEN(F121)-LEN(SUBSTITUTE(F121,";",""))=0),"FORMAT_;",IF(AND(E121="Originator country  (if multiple countries)",ISBLANK(F121)=TRUE,LEN(F$8)-LEN(SUBSTITUTE(F$8,";",""))&lt;&gt;0),"FORMAT_;",IF(AND(E121="Original lender country (if multiple countries)",ISBLANK(F121)=FALSE,LEN(F121)-LEN(SUBSTITUTE(F121,";",""))&lt;&gt;0,LEN(F121)-LEN(SUBSTITUTE(F121,";",""))&lt;&gt;LEN(F$14)-LEN(SUBSTITUTE(F$14,";",""))),"FORMAT_;",IF(AND(E121="Original lender country (if multiple countries)",ISBLANK(F121)=TRUE,LEN(F$14)-LEN(SUBSTITUTE(F$14,";",""))&lt;&gt;0),"FORMAT_;",IF(AND(E121="Original lender country (if multiple countries)",ISBLANK(F121)=FALSE,LEN(F121)-LEN(SUBSTITUTE(F121,";",""))=0),"FORMAT_;",IF(OR(AND(E121="Designated Entity LEI",LEN(F121)&lt;&gt;20),AND(G121="{LEI}",LEN(F121)&lt;&gt;0,LEN(F121)&lt;20),AND(G121="{ISIN}",LEN(F121)&lt;&gt;0,LEN(F121)&lt;12),AND(LEN(F121)&lt;&gt;20,E121="Retaining entity LEI",ISBLANK(F121)=FALSE),AND(E121="Instrument ISIN",ISBLANK(F121)=FALSE,LEN(F121)&gt;0,LEN(F121)&lt;11),AND(D121="M",LEFT(G121,4)="{DAT",LEN(F121)&lt;&gt;10)),"FORMAT_LEN",IF(OR(AND(F121&lt;&gt;"",LEFT(G121,4)&lt;&gt;"{TEX",ISNUMBER(SUMPRODUCT(FIND(MID(F121,ROW(INDIRECT("1:"&amp;LEN(F121))),1),W121)))=FALSE),AND(F121&lt;&gt;"",LEFT(G121,4)&lt;&gt;"{TEX",ISERROR(SUMPRODUCT(SEARCH(MID(F121,ROW(INDIRECT("1:"&amp;LEN(TRIM(F121)))),1)," "&amp;W121&amp;CHAR(10)&amp;"""")))=TRUE)),"FORMAT_CHAR",IF(LEFT(G121,4)="{TEX","TEXT","UNK")))))))))))))))))))))))))</f>
        <v>UNK</v>
      </c>
      <c r="V121" s="126" t="b" cm="1">
        <f t="array" aca="1" ref="V121" ca="1">IF(OR(LEN(F121)&gt;P121+1),FALSE,IF(LEFT(G121,5)="{TEXT",TRUE,IF(AND(ISBLANK(F121)=FALSE,G121="{DATE_TEXT-YYYY-MM-DD}",LEN(F121)&lt;&gt;10),FALSE,IF(AND(ISBLANK(F121)=FALSE,ISNUMBER(SUMPRODUCT(SEARCH(MID(F121,ROW(INDIRECT("1:"&amp;LEN(TRIM(F121)))),1)," "&amp;W121&amp;CHAR(10)&amp;"""")))=FALSE),FALSE,TRUE))))</f>
        <v>1</v>
      </c>
      <c r="W121" s="127" t="str">
        <f>IF(G121="{Applicable/N/A}","N/Aplicable",IF(E121="Designated Entity LEI","ABCDEFGHIJKLMNOPQRSTUVWXYZ0123456789",IF(OR(G121="{ISIN}",G121="{LEI}"),";ABCDEFGHIJKLMNOPQRSTUVWXYZ0123456789",IF(G121="{Master Trust/Other}","Master TuOhe",IF(E121="Securitisation type","Privateublc",IF(LEFT(G121,4)="{CA_",Val!B$21,IF(G121="{COUNTRY_EU_LIST}"," ;abcdefghijklmnopqrstuvwxyzABCDEFGHIJKLMNOPQRSTUVWXYZ0123456789",IF(OR(G121="{NOTIFICATION ID}",G121="{SECURITISATION ID}"),Val!B$15,IF(G121="{COUNTRY_EU}"," ;abcdefghijklmnopqrstuvwxyzABCDEFGHIJKLMNOPQRSTUVWXYZ",IF(G121="{Confirmed/Unconfirmed}","ConfirmedUnc",IF(G121="{Confirmed/Unconfirmed/N/A}","Confirmed/UncNA",IF(LEFT(G121,4)="{DAT","0123456789-",IF(LEFT(G121,4)="{Y/N","YN",IF(OR(LEFT(G121,4)="{N/A",LEFT(G121,4)="{LIS",LEFT(G121,4)="{No ",LEFT(G121,4)="{SEC",LEFT(G121,4)="{Mas"),Val!B$20,IF(LEFT(G121,4)="{TEX",Val!B$21,IF(LEFT(G121,4)="{ALP",Val!B$20,IF(LEFT(G121,4)="{COU",Val!B$20)))))))))))))))))</f>
        <v>Confirmed/UncNA</v>
      </c>
      <c r="X121" s="132"/>
      <c r="Y121" s="132"/>
      <c r="Z121" s="132"/>
      <c r="AA121" s="132"/>
      <c r="AB121" s="134"/>
      <c r="AC121" s="134"/>
      <c r="AD121" s="132"/>
      <c r="AE121" s="132"/>
      <c r="AF121" s="132"/>
      <c r="AG121" s="129" t="s">
        <v>903</v>
      </c>
      <c r="AH121" s="132"/>
      <c r="AI121" s="117"/>
      <c r="AJ121" s="132"/>
      <c r="AK121" s="75"/>
    </row>
    <row r="122" spans="1:37" s="2" customFormat="1" ht="129.6" x14ac:dyDescent="0.3">
      <c r="A122" s="15" t="s">
        <v>1270</v>
      </c>
      <c r="B122" s="16" t="s">
        <v>529</v>
      </c>
      <c r="C122" s="17" t="s">
        <v>497</v>
      </c>
      <c r="D122" s="18" t="s">
        <v>62</v>
      </c>
      <c r="E122" s="23" t="s">
        <v>503</v>
      </c>
      <c r="F122" s="61"/>
      <c r="G122" s="108" t="s">
        <v>199</v>
      </c>
      <c r="H122" s="154"/>
      <c r="I122" s="88" t="s">
        <v>1350</v>
      </c>
      <c r="J122" s="159" t="s">
        <v>499</v>
      </c>
      <c r="K122" s="144" t="s">
        <v>500</v>
      </c>
      <c r="L122" s="144" t="s">
        <v>501</v>
      </c>
      <c r="M122" s="144" t="s">
        <v>195</v>
      </c>
      <c r="N122" s="146" t="s">
        <v>493</v>
      </c>
      <c r="O122" s="126">
        <f t="shared" ca="1" si="5"/>
        <v>1</v>
      </c>
      <c r="P122" s="126">
        <v>10000</v>
      </c>
      <c r="Q122" s="127" t="str">
        <f ca="1">IF(AND(E122="Last notification date",MONTH(TODAY())&gt;9,DAY(TODAY())&gt;9),YEAR(TODAY())&amp;"-"&amp;MONTH(TODAY())&amp;"-"&amp;DAY(TODAY()),IF(AND(E122="Last notification date",MONTH(TODAY())&lt;9,DAY(TODAY())&lt;10),YEAR(TODAY())&amp;"-0"&amp;MONTH(TODAY())&amp;"-0"&amp;DAY(TODAY()),IF(AND(E122="Last notification date",MONTH(TODAY())&gt;9,DAY(TODAY())&lt;10),YEAR(TODAY())&amp;"-"&amp;MONTH(TODAY())&amp;"-0"&amp;DAY(TODAY()),IF(AND(E122="Last notification date",MONTH(TODAY())&lt;10,DAY(TODAY())&gt;9),YEAR(TODAY())&amp;"-0"&amp;MONTH(TODAY())&amp;"-"&amp;DAY(TODAY()),IF(LEFT(G122,4)="{SEC","SEC ID",IF(LEFT(G122,4)="{DAT","DATE",IF(LEFT(G122,4)="{TEX",Val!B$21,IF(LEFT(G122,4)="{ALP",Val!B$20,IF(LEFT(G122,4)="{COU",Val!B$20,IF(OR(LEFT(G122,4)="{ISI",LEFT(G122,4)="{LEI"),Val!B$17,IF(OR(LEFT(G122,4)="{CA_",LEFT(G122,4)="{Mas",LEFT(G122,4)="{Y/N",LEFT(G122,4)="{No ",LEFT(G122,4)="{N/A",LEFT(G122,4)="{Con",LEFT(G122,4)="{LIS"),"LIST","")))))))))))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2" s="126">
        <f t="shared" si="6"/>
        <v>0</v>
      </c>
      <c r="S122" s="128" t="s">
        <v>49</v>
      </c>
      <c r="T122" s="126" t="str">
        <f t="shared" si="7"/>
        <v>BLANK</v>
      </c>
      <c r="U122" s="126" t="str" cm="1">
        <f t="array" aca="1" ref="U122" ca="1">IF(AND(E122="Payment exemption explanation",ISBLANK(F122)=FALSE,F$77="Confirmed"),"FORMAT",IF(AND(E122="Historical Default and Loss Performance Data location",F$3="Public",ISBLANK(F122)=TRUE),"FORMAT",IF(AND(E121="Subject to severe clawback",F121="Y",ISBLANK(F122)=TRUE),"FORMAT",IF(AND(E121="Subject to severe clawback",F121="N",ISBLANK(F122)=FALSE),"FORMAT",IF(AND(OR(E122="Credit granting criteria supervision comment",E122="Credit granting criteria compliance comment"),ISBLANK(F122)=FALSE,OR(AND(F$34="N",E517="Originator (or original lender) is not a Credit institution"),AND(F$37="N",E$37="Originator (or original lender) is not a Credit institution"))),"FORMAT_S17",IF(AND(C122="STSS60",E122="Location of Liability cash flow model",ISBLANK(F122)=TRUE,F$3="Public"),"FORMAT_S60",IF(AND(C122="STSS58",E122="Historical Default and Loss Performance Data location",ISBLANK(F122)=TRUE,F$3="Public"),"FORMAT_S37",IF(AND(E122="Sponsor LEI",ISBLANK(F122)=TRUE,ISBLANK(F$8)=TRUE),"FORMAT_LEI",IF(AND(E122="Originator LEI",ISBLANK(F122)=TRUE,ISBLANK(F$11)=TRUE),"FORMAT_LEI",IF(OR(T122="EMPTY",P122+1&lt;LEN(F122),AND(G121="{Confirmed/Unconfirmed/N/A}",S122="N/A",F121="N/A",F122&lt;&gt;"")),"FORMAT",IF(OR(AND(E122="Non-ABCP securitisation unique identifier",MID(F122,21,1)&lt;&gt;"N"),AND(E122="ABCP transaction unique identifier",MID(F122,21,1)&lt;&gt;"T"),AND(E122="ABCP programme unique identifier",MID(F122,21,1)&lt;&gt;"P")),"FORMAT_SEC_ID",IF(AND(E122="Underlying exposures classification",F122&lt;&gt;"residential mortgages",F122&lt;&gt;"commercial mortgages",F122&lt;&gt;"credit facilities provided to individuals for personal, family or household consumption purposes",F122&lt;&gt;"credit facilities, including loans and leases, provided to any type of enterprise or corporation",F122&lt;&gt;"auto loans/leases",F122&lt;&gt;"credit-card receivables",F122&lt;&gt;"trade receivables",F122&lt;&gt;"others"),"FORMAT_LIST",IF(AND(E122="Instrument code",LEN(F122)-LEN(SUBSTITUTE(F122,";",""))&lt;&gt;LEN(F121)-LEN(SUBSTITUTE(F121,";",""))),"FORMAT_;",IF(AND(E122="Sponsor country (if multiple countries)",LEN(F122)-LEN(SUBSTITUTE(F122,";",""))&lt;&gt;LEN(F$11)-LEN(SUBSTITUTE(F$11,";",""))),"FORMAT_;",IF(AND(E122="Sponsor country (if multiple countries)",ISBLANK(F122)=FALSE,LEN(F122)-LEN(SUBSTITUTE(F122,";",""))=0),"FORMAT_;",IF(AND(E122="Sponsor country (if multiple countries)",ISBLANK(F122)=TRUE,LEN(F$11)-LEN(SUBSTITUTE(F$11,";",""))&lt;&gt;0),"FORMAT_;",IF(AND(E122="Originator country  (if multiple countries)",LEN(F122)-LEN(SUBSTITUTE(F122,";",""))&lt;&gt;0,ISBLANK(F122)=FALSE,LEN(F122)-LEN(SUBSTITUTE(F122,";",""))&lt;&gt;LEN(F$8)-LEN(SUBSTITUTE(F$8,";",""))),"FORMAT_;",IF(AND(E122="Originator country  (if multiple countries)",ISBLANK(F122)=FALSE,LEN(F122)-LEN(SUBSTITUTE(F122,";",""))=0),"FORMAT_;",IF(AND(E122="Originator country  (if multiple countries)",ISBLANK(F122)=TRUE,LEN(F$8)-LEN(SUBSTITUTE(F$8,";",""))&lt;&gt;0),"FORMAT_;",IF(AND(E122="Original lender country (if multiple countries)",ISBLANK(F122)=FALSE,LEN(F122)-LEN(SUBSTITUTE(F122,";",""))&lt;&gt;0,LEN(F122)-LEN(SUBSTITUTE(F122,";",""))&lt;&gt;LEN(F$14)-LEN(SUBSTITUTE(F$14,";",""))),"FORMAT_;",IF(AND(E122="Original lender country (if multiple countries)",ISBLANK(F122)=TRUE,LEN(F$14)-LEN(SUBSTITUTE(F$14,";",""))&lt;&gt;0),"FORMAT_;",IF(AND(E122="Original lender country (if multiple countries)",ISBLANK(F122)=FALSE,LEN(F122)-LEN(SUBSTITUTE(F122,";",""))=0),"FORMAT_;",IF(OR(AND(E122="Designated Entity LEI",LEN(F122)&lt;&gt;20),AND(G122="{LEI}",LEN(F122)&lt;&gt;0,LEN(F122)&lt;20),AND(G122="{ISIN}",LEN(F122)&lt;&gt;0,LEN(F122)&lt;12),AND(LEN(F122)&lt;&gt;20,E122="Retaining entity LEI",ISBLANK(F122)=FALSE),AND(E122="Instrument ISIN",ISBLANK(F122)=FALSE,LEN(F122)&gt;0,LEN(F122)&lt;11),AND(D122="M",LEFT(G122,4)="{DAT",LEN(F122)&lt;&gt;10)),"FORMAT_LEN",IF(OR(AND(F122&lt;&gt;"",LEFT(G122,4)&lt;&gt;"{TEX",ISNUMBER(SUMPRODUCT(FIND(MID(F122,ROW(INDIRECT("1:"&amp;LEN(F122))),1),W122)))=FALSE),AND(F122&lt;&gt;"",LEFT(G122,4)&lt;&gt;"{TEX",ISERROR(SUMPRODUCT(SEARCH(MID(F122,ROW(INDIRECT("1:"&amp;LEN(TRIM(F122)))),1)," "&amp;W122&amp;CHAR(10)&amp;"""")))=TRUE)),"FORMAT_CHAR",IF(LEFT(G122,4)="{TEX","TEXT","UNK")))))))))))))))))))))))))</f>
        <v>TEXT</v>
      </c>
      <c r="V122" s="126" t="b" cm="1">
        <f t="array" aca="1" ref="V122" ca="1">IF(OR(LEN(F122)&gt;P122+1),FALSE,IF(LEFT(G122,5)="{TEXT",TRUE,IF(AND(ISBLANK(F122)=FALSE,G122="{DATE_TEXT-YYYY-MM-DD}",LEN(F122)&lt;&gt;10),FALSE,IF(AND(ISBLANK(F122)=FALSE,ISNUMBER(SUMPRODUCT(SEARCH(MID(F122,ROW(INDIRECT("1:"&amp;LEN(TRIM(F122)))),1)," "&amp;W122&amp;CHAR(10)&amp;"""")))=FALSE),FALSE,TRUE))))</f>
        <v>1</v>
      </c>
      <c r="W122" s="127" t="str">
        <f>IF(G122="{Applicable/N/A}","N/Aplicable",IF(E122="Designated Entity LEI","ABCDEFGHIJKLMNOPQRSTUVWXYZ0123456789",IF(OR(G122="{ISIN}",G122="{LEI}"),";ABCDEFGHIJKLMNOPQRSTUVWXYZ0123456789",IF(G122="{Master Trust/Other}","Master TuOhe",IF(E122="Securitisation type","Privateublc",IF(LEFT(G122,4)="{CA_",Val!B$21,IF(G122="{COUNTRY_EU_LIST}"," ;abcdefghijklmnopqrstuvwxyzABCDEFGHIJKLMNOPQRSTUVWXYZ0123456789",IF(OR(G122="{NOTIFICATION ID}",G122="{SECURITISATION ID}"),Val!B$15,IF(G122="{COUNTRY_EU}"," ;abcdefghijklmnopqrstuvwxyzABCDEFGHIJKLMNOPQRSTUVWXYZ",IF(G122="{Confirmed/Unconfirmed}","ConfirmedUnc",IF(G122="{Confirmed/Unconfirmed/N/A}","Confirmed/UncNA",IF(LEFT(G122,4)="{DAT","0123456789-",IF(LEFT(G122,4)="{Y/N","YN",IF(OR(LEFT(G122,4)="{N/A",LEFT(G122,4)="{LIS",LEFT(G122,4)="{No ",LEFT(G122,4)="{SEC",LEFT(G122,4)="{Mas"),Val!B$20,IF(LEFT(G122,4)="{TEX",Val!B$21,IF(LEFT(G122,4)="{ALP",Val!B$20,IF(LEFT(G122,4)="{COU",Val!B$20)))))))))))))))))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2" s="132"/>
      <c r="Y122" s="132"/>
      <c r="Z122" s="132"/>
      <c r="AA122" s="132"/>
      <c r="AB122" s="134"/>
      <c r="AC122" s="134"/>
      <c r="AD122" s="132"/>
      <c r="AE122" s="132"/>
      <c r="AF122" s="132"/>
      <c r="AG122" s="129" t="s">
        <v>910</v>
      </c>
      <c r="AH122" s="132"/>
      <c r="AI122" s="117"/>
      <c r="AJ122" s="132"/>
      <c r="AK122" s="75"/>
    </row>
    <row r="123" spans="1:37" s="2" customFormat="1" ht="172.8" x14ac:dyDescent="0.3">
      <c r="A123" s="15" t="s">
        <v>1271</v>
      </c>
      <c r="B123" s="16" t="s">
        <v>531</v>
      </c>
      <c r="C123" s="20" t="s">
        <v>505</v>
      </c>
      <c r="D123" s="21" t="s">
        <v>52</v>
      </c>
      <c r="E123" s="22" t="s">
        <v>506</v>
      </c>
      <c r="F123" s="59" t="s">
        <v>49</v>
      </c>
      <c r="G123" s="60" t="s">
        <v>176</v>
      </c>
      <c r="H123" s="153" t="s">
        <v>507</v>
      </c>
      <c r="I123" s="88" t="s">
        <v>1358</v>
      </c>
      <c r="J123" s="155" t="s">
        <v>508</v>
      </c>
      <c r="K123" s="143" t="s">
        <v>509</v>
      </c>
      <c r="L123" s="143" t="s">
        <v>510</v>
      </c>
      <c r="M123" s="143" t="s">
        <v>195</v>
      </c>
      <c r="N123" s="145" t="s">
        <v>493</v>
      </c>
      <c r="O123" s="126">
        <f t="shared" ca="1" si="5"/>
        <v>1</v>
      </c>
      <c r="P123" s="126">
        <v>12</v>
      </c>
      <c r="Q123" s="127" t="str">
        <f ca="1">IF(AND(E123="Last notification date",MONTH(TODAY())&gt;9,DAY(TODAY())&gt;9),YEAR(TODAY())&amp;"-"&amp;MONTH(TODAY())&amp;"-"&amp;DAY(TODAY()),IF(AND(E123="Last notification date",MONTH(TODAY())&lt;9,DAY(TODAY())&lt;10),YEAR(TODAY())&amp;"-0"&amp;MONTH(TODAY())&amp;"-0"&amp;DAY(TODAY()),IF(AND(E123="Last notification date",MONTH(TODAY())&gt;9,DAY(TODAY())&lt;10),YEAR(TODAY())&amp;"-"&amp;MONTH(TODAY())&amp;"-0"&amp;DAY(TODAY()),IF(AND(E123="Last notification date",MONTH(TODAY())&lt;10,DAY(TODAY())&gt;9),YEAR(TODAY())&amp;"-0"&amp;MONTH(TODAY())&amp;"-"&amp;DAY(TODAY()),IF(LEFT(G123,4)="{SEC","SEC ID",IF(LEFT(G123,4)="{DAT","DATE",IF(LEFT(G123,4)="{TEX",Val!B$21,IF(LEFT(G123,4)="{ALP",Val!B$20,IF(LEFT(G123,4)="{COU",Val!B$20,IF(OR(LEFT(G123,4)="{ISI",LEFT(G123,4)="{LEI"),Val!B$17,IF(OR(LEFT(G123,4)="{CA_",LEFT(G123,4)="{Mas",LEFT(G123,4)="{Y/N",LEFT(G123,4)="{No ",LEFT(G123,4)="{N/A",LEFT(G123,4)="{Con",LEFT(G123,4)="{LIS"),"LIST","")))))))))))</f>
        <v>LIST</v>
      </c>
      <c r="R123" s="126">
        <f t="shared" si="6"/>
        <v>3</v>
      </c>
      <c r="S123" s="128"/>
      <c r="T123" s="126" t="str">
        <f t="shared" si="7"/>
        <v>UNK</v>
      </c>
      <c r="U123" s="126" t="str" cm="1">
        <f t="array" aca="1" ref="U123" ca="1">IF(AND(E123="Payment exemption explanation",ISBLANK(F123)=FALSE,F$77="Confirmed"),"FORMAT",IF(AND(E123="Historical Default and Loss Performance Data location",F$3="Public",ISBLANK(F123)=TRUE),"FORMAT",IF(AND(E122="Subject to severe clawback",F122="Y",ISBLANK(F123)=TRUE),"FORMAT",IF(AND(E122="Subject to severe clawback",F122="N",ISBLANK(F123)=FALSE),"FORMAT",IF(AND(OR(E123="Credit granting criteria supervision comment",E123="Credit granting criteria compliance comment"),ISBLANK(F123)=FALSE,OR(AND(F$34="N",E518="Originator (or original lender) is not a Credit institution"),AND(F$37="N",E$37="Originator (or original lender) is not a Credit institution"))),"FORMAT_S17",IF(AND(C123="STSS60",E123="Location of Liability cash flow model",ISBLANK(F123)=TRUE,F$3="Public"),"FORMAT_S60",IF(AND(C123="STSS58",E123="Historical Default and Loss Performance Data location",ISBLANK(F123)=TRUE,F$3="Public"),"FORMAT_S37",IF(AND(E123="Sponsor LEI",ISBLANK(F123)=TRUE,ISBLANK(F$8)=TRUE),"FORMAT_LEI",IF(AND(E123="Originator LEI",ISBLANK(F123)=TRUE,ISBLANK(F$11)=TRUE),"FORMAT_LEI",IF(OR(T123="EMPTY",P123+1&lt;LEN(F123),AND(G122="{Confirmed/Unconfirmed/N/A}",S123="N/A",F122="N/A",F123&lt;&gt;"")),"FORMAT",IF(OR(AND(E123="Non-ABCP securitisation unique identifier",MID(F123,21,1)&lt;&gt;"N"),AND(E123="ABCP transaction unique identifier",MID(F123,21,1)&lt;&gt;"T"),AND(E123="ABCP programme unique identifier",MID(F123,21,1)&lt;&gt;"P")),"FORMAT_SEC_ID",IF(AND(E123="Underlying exposures classification",F123&lt;&gt;"residential mortgages",F123&lt;&gt;"commercial mortgages",F123&lt;&gt;"credit facilities provided to individuals for personal, family or household consumption purposes",F123&lt;&gt;"credit facilities, including loans and leases, provided to any type of enterprise or corporation",F123&lt;&gt;"auto loans/leases",F123&lt;&gt;"credit-card receivables",F123&lt;&gt;"trade receivables",F123&lt;&gt;"others"),"FORMAT_LIST",IF(AND(E123="Instrument code",LEN(F123)-LEN(SUBSTITUTE(F123,";",""))&lt;&gt;LEN(F122)-LEN(SUBSTITUTE(F122,";",""))),"FORMAT_;",IF(AND(E123="Sponsor country (if multiple countries)",LEN(F123)-LEN(SUBSTITUTE(F123,";",""))&lt;&gt;LEN(F$11)-LEN(SUBSTITUTE(F$11,";",""))),"FORMAT_;",IF(AND(E123="Sponsor country (if multiple countries)",ISBLANK(F123)=FALSE,LEN(F123)-LEN(SUBSTITUTE(F123,";",""))=0),"FORMAT_;",IF(AND(E123="Sponsor country (if multiple countries)",ISBLANK(F123)=TRUE,LEN(F$11)-LEN(SUBSTITUTE(F$11,";",""))&lt;&gt;0),"FORMAT_;",IF(AND(E123="Originator country  (if multiple countries)",LEN(F123)-LEN(SUBSTITUTE(F123,";",""))&lt;&gt;0,ISBLANK(F123)=FALSE,LEN(F123)-LEN(SUBSTITUTE(F123,";",""))&lt;&gt;LEN(F$8)-LEN(SUBSTITUTE(F$8,";",""))),"FORMAT_;",IF(AND(E123="Originator country  (if multiple countries)",ISBLANK(F123)=FALSE,LEN(F123)-LEN(SUBSTITUTE(F123,";",""))=0),"FORMAT_;",IF(AND(E123="Originator country  (if multiple countries)",ISBLANK(F123)=TRUE,LEN(F$8)-LEN(SUBSTITUTE(F$8,";",""))&lt;&gt;0),"FORMAT_;",IF(AND(E123="Original lender country (if multiple countries)",ISBLANK(F123)=FALSE,LEN(F123)-LEN(SUBSTITUTE(F123,";",""))&lt;&gt;0,LEN(F123)-LEN(SUBSTITUTE(F123,";",""))&lt;&gt;LEN(F$14)-LEN(SUBSTITUTE(F$14,";",""))),"FORMAT_;",IF(AND(E123="Original lender country (if multiple countries)",ISBLANK(F123)=TRUE,LEN(F$14)-LEN(SUBSTITUTE(F$14,";",""))&lt;&gt;0),"FORMAT_;",IF(AND(E123="Original lender country (if multiple countries)",ISBLANK(F123)=FALSE,LEN(F123)-LEN(SUBSTITUTE(F123,";",""))=0),"FORMAT_;",IF(OR(AND(E123="Designated Entity LEI",LEN(F123)&lt;&gt;20),AND(G123="{LEI}",LEN(F123)&lt;&gt;0,LEN(F123)&lt;20),AND(G123="{ISIN}",LEN(F123)&lt;&gt;0,LEN(F123)&lt;12),AND(LEN(F123)&lt;&gt;20,E123="Retaining entity LEI",ISBLANK(F123)=FALSE),AND(E123="Instrument ISIN",ISBLANK(F123)=FALSE,LEN(F123)&gt;0,LEN(F123)&lt;11),AND(D123="M",LEFT(G123,4)="{DAT",LEN(F123)&lt;&gt;10)),"FORMAT_LEN",IF(OR(AND(F123&lt;&gt;"",LEFT(G123,4)&lt;&gt;"{TEX",ISNUMBER(SUMPRODUCT(FIND(MID(F123,ROW(INDIRECT("1:"&amp;LEN(F123))),1),W123)))=FALSE),AND(F123&lt;&gt;"",LEFT(G123,4)&lt;&gt;"{TEX",ISERROR(SUMPRODUCT(SEARCH(MID(F123,ROW(INDIRECT("1:"&amp;LEN(TRIM(F123)))),1)," "&amp;W123&amp;CHAR(10)&amp;"""")))=TRUE)),"FORMAT_CHAR",IF(LEFT(G123,4)="{TEX","TEXT","UNK")))))))))))))))))))))))))</f>
        <v>UNK</v>
      </c>
      <c r="V123" s="126" t="b" cm="1">
        <f t="array" aca="1" ref="V123" ca="1">IF(OR(LEN(F123)&gt;P123+1),FALSE,IF(LEFT(G123,5)="{TEXT",TRUE,IF(AND(ISBLANK(F123)=FALSE,G123="{DATE_TEXT-YYYY-MM-DD}",LEN(F123)&lt;&gt;10),FALSE,IF(AND(ISBLANK(F123)=FALSE,ISNUMBER(SUMPRODUCT(SEARCH(MID(F123,ROW(INDIRECT("1:"&amp;LEN(TRIM(F123)))),1)," "&amp;W123&amp;CHAR(10)&amp;"""")))=FALSE),FALSE,TRUE))))</f>
        <v>1</v>
      </c>
      <c r="W123" s="127" t="str">
        <f>IF(G123="{Applicable/N/A}","N/Aplicable",IF(E123="Designated Entity LEI","ABCDEFGHIJKLMNOPQRSTUVWXYZ0123456789",IF(OR(G123="{ISIN}",G123="{LEI}"),";ABCDEFGHIJKLMNOPQRSTUVWXYZ0123456789",IF(G123="{Master Trust/Other}","Master TuOhe",IF(E123="Securitisation type","Privateublc",IF(LEFT(G123,4)="{CA_",Val!B$21,IF(G123="{COUNTRY_EU_LIST}"," ;abcdefghijklmnopqrstuvwxyzABCDEFGHIJKLMNOPQRSTUVWXYZ0123456789",IF(OR(G123="{NOTIFICATION ID}",G123="{SECURITISATION ID}"),Val!B$15,IF(G123="{COUNTRY_EU}"," ;abcdefghijklmnopqrstuvwxyzABCDEFGHIJKLMNOPQRSTUVWXYZ",IF(G123="{Confirmed/Unconfirmed}","ConfirmedUnc",IF(G123="{Confirmed/Unconfirmed/N/A}","Confirmed/UncNA",IF(LEFT(G123,4)="{DAT","0123456789-",IF(LEFT(G123,4)="{Y/N","YN",IF(OR(LEFT(G123,4)="{N/A",LEFT(G123,4)="{LIS",LEFT(G123,4)="{No ",LEFT(G123,4)="{SEC",LEFT(G123,4)="{Mas"),Val!B$20,IF(LEFT(G123,4)="{TEX",Val!B$21,IF(LEFT(G123,4)="{ALP",Val!B$20,IF(LEFT(G123,4)="{COU",Val!B$20)))))))))))))))))</f>
        <v>Confirmed/UncNA</v>
      </c>
      <c r="X123" s="132"/>
      <c r="Y123" s="132"/>
      <c r="Z123" s="132"/>
      <c r="AA123" s="132"/>
      <c r="AB123" s="134"/>
      <c r="AC123" s="134"/>
      <c r="AD123" s="132"/>
      <c r="AE123" s="132"/>
      <c r="AF123" s="132"/>
      <c r="AG123" s="129" t="s">
        <v>907</v>
      </c>
      <c r="AH123" s="132"/>
      <c r="AI123" s="117"/>
      <c r="AJ123" s="132"/>
      <c r="AK123" s="75"/>
    </row>
    <row r="124" spans="1:37" s="2" customFormat="1" ht="129.6" x14ac:dyDescent="0.3">
      <c r="A124" s="15" t="s">
        <v>1272</v>
      </c>
      <c r="B124" s="16" t="s">
        <v>538</v>
      </c>
      <c r="C124" s="17" t="s">
        <v>505</v>
      </c>
      <c r="D124" s="18" t="s">
        <v>62</v>
      </c>
      <c r="E124" s="23" t="s">
        <v>512</v>
      </c>
      <c r="F124" s="61"/>
      <c r="G124" s="108" t="s">
        <v>199</v>
      </c>
      <c r="H124" s="154"/>
      <c r="I124" s="88" t="s">
        <v>1351</v>
      </c>
      <c r="J124" s="159" t="s">
        <v>508</v>
      </c>
      <c r="K124" s="144" t="s">
        <v>509</v>
      </c>
      <c r="L124" s="144" t="s">
        <v>510</v>
      </c>
      <c r="M124" s="144" t="s">
        <v>195</v>
      </c>
      <c r="N124" s="146" t="s">
        <v>493</v>
      </c>
      <c r="O124" s="126">
        <f t="shared" ca="1" si="5"/>
        <v>1</v>
      </c>
      <c r="P124" s="126">
        <v>10000</v>
      </c>
      <c r="Q124" s="127" t="str">
        <f ca="1">IF(AND(E124="Last notification date",MONTH(TODAY())&gt;9,DAY(TODAY())&gt;9),YEAR(TODAY())&amp;"-"&amp;MONTH(TODAY())&amp;"-"&amp;DAY(TODAY()),IF(AND(E124="Last notification date",MONTH(TODAY())&lt;9,DAY(TODAY())&lt;10),YEAR(TODAY())&amp;"-0"&amp;MONTH(TODAY())&amp;"-0"&amp;DAY(TODAY()),IF(AND(E124="Last notification date",MONTH(TODAY())&gt;9,DAY(TODAY())&lt;10),YEAR(TODAY())&amp;"-"&amp;MONTH(TODAY())&amp;"-0"&amp;DAY(TODAY()),IF(AND(E124="Last notification date",MONTH(TODAY())&lt;10,DAY(TODAY())&gt;9),YEAR(TODAY())&amp;"-0"&amp;MONTH(TODAY())&amp;"-"&amp;DAY(TODAY()),IF(LEFT(G124,4)="{SEC","SEC ID",IF(LEFT(G124,4)="{DAT","DATE",IF(LEFT(G124,4)="{TEX",Val!B$21,IF(LEFT(G124,4)="{ALP",Val!B$20,IF(LEFT(G124,4)="{COU",Val!B$20,IF(OR(LEFT(G124,4)="{ISI",LEFT(G124,4)="{LEI"),Val!B$17,IF(OR(LEFT(G124,4)="{CA_",LEFT(G124,4)="{Mas",LEFT(G124,4)="{Y/N",LEFT(G124,4)="{No ",LEFT(G124,4)="{N/A",LEFT(G124,4)="{Con",LEFT(G124,4)="{LIS"),"LIST","")))))))))))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4" s="126">
        <f t="shared" si="6"/>
        <v>0</v>
      </c>
      <c r="S124" s="128" t="s">
        <v>49</v>
      </c>
      <c r="T124" s="126" t="str">
        <f t="shared" si="7"/>
        <v>BLANK</v>
      </c>
      <c r="U124" s="126" t="str" cm="1">
        <f t="array" aca="1" ref="U124" ca="1">IF(AND(E124="Payment exemption explanation",ISBLANK(F124)=FALSE,F$77="Confirmed"),"FORMAT",IF(AND(E124="Historical Default and Loss Performance Data location",F$3="Public",ISBLANK(F124)=TRUE),"FORMAT",IF(AND(E123="Subject to severe clawback",F123="Y",ISBLANK(F124)=TRUE),"FORMAT",IF(AND(E123="Subject to severe clawback",F123="N",ISBLANK(F124)=FALSE),"FORMAT",IF(AND(OR(E124="Credit granting criteria supervision comment",E124="Credit granting criteria compliance comment"),ISBLANK(F124)=FALSE,OR(AND(F$34="N",E519="Originator (or original lender) is not a Credit institution"),AND(F$37="N",E$37="Originator (or original lender) is not a Credit institution"))),"FORMAT_S17",IF(AND(C124="STSS60",E124="Location of Liability cash flow model",ISBLANK(F124)=TRUE,F$3="Public"),"FORMAT_S60",IF(AND(C124="STSS58",E124="Historical Default and Loss Performance Data location",ISBLANK(F124)=TRUE,F$3="Public"),"FORMAT_S37",IF(AND(E124="Sponsor LEI",ISBLANK(F124)=TRUE,ISBLANK(F$8)=TRUE),"FORMAT_LEI",IF(AND(E124="Originator LEI",ISBLANK(F124)=TRUE,ISBLANK(F$11)=TRUE),"FORMAT_LEI",IF(OR(T124="EMPTY",P124+1&lt;LEN(F124),AND(G123="{Confirmed/Unconfirmed/N/A}",S124="N/A",F123="N/A",F124&lt;&gt;"")),"FORMAT",IF(OR(AND(E124="Non-ABCP securitisation unique identifier",MID(F124,21,1)&lt;&gt;"N"),AND(E124="ABCP transaction unique identifier",MID(F124,21,1)&lt;&gt;"T"),AND(E124="ABCP programme unique identifier",MID(F124,21,1)&lt;&gt;"P")),"FORMAT_SEC_ID",IF(AND(E124="Underlying exposures classification",F124&lt;&gt;"residential mortgages",F124&lt;&gt;"commercial mortgages",F124&lt;&gt;"credit facilities provided to individuals for personal, family or household consumption purposes",F124&lt;&gt;"credit facilities, including loans and leases, provided to any type of enterprise or corporation",F124&lt;&gt;"auto loans/leases",F124&lt;&gt;"credit-card receivables",F124&lt;&gt;"trade receivables",F124&lt;&gt;"others"),"FORMAT_LIST",IF(AND(E124="Instrument code",LEN(F124)-LEN(SUBSTITUTE(F124,";",""))&lt;&gt;LEN(F123)-LEN(SUBSTITUTE(F123,";",""))),"FORMAT_;",IF(AND(E124="Sponsor country (if multiple countries)",LEN(F124)-LEN(SUBSTITUTE(F124,";",""))&lt;&gt;LEN(F$11)-LEN(SUBSTITUTE(F$11,";",""))),"FORMAT_;",IF(AND(E124="Sponsor country (if multiple countries)",ISBLANK(F124)=FALSE,LEN(F124)-LEN(SUBSTITUTE(F124,";",""))=0),"FORMAT_;",IF(AND(E124="Sponsor country (if multiple countries)",ISBLANK(F124)=TRUE,LEN(F$11)-LEN(SUBSTITUTE(F$11,";",""))&lt;&gt;0),"FORMAT_;",IF(AND(E124="Originator country  (if multiple countries)",LEN(F124)-LEN(SUBSTITUTE(F124,";",""))&lt;&gt;0,ISBLANK(F124)=FALSE,LEN(F124)-LEN(SUBSTITUTE(F124,";",""))&lt;&gt;LEN(F$8)-LEN(SUBSTITUTE(F$8,";",""))),"FORMAT_;",IF(AND(E124="Originator country  (if multiple countries)",ISBLANK(F124)=FALSE,LEN(F124)-LEN(SUBSTITUTE(F124,";",""))=0),"FORMAT_;",IF(AND(E124="Originator country  (if multiple countries)",ISBLANK(F124)=TRUE,LEN(F$8)-LEN(SUBSTITUTE(F$8,";",""))&lt;&gt;0),"FORMAT_;",IF(AND(E124="Original lender country (if multiple countries)",ISBLANK(F124)=FALSE,LEN(F124)-LEN(SUBSTITUTE(F124,";",""))&lt;&gt;0,LEN(F124)-LEN(SUBSTITUTE(F124,";",""))&lt;&gt;LEN(F$14)-LEN(SUBSTITUTE(F$14,";",""))),"FORMAT_;",IF(AND(E124="Original lender country (if multiple countries)",ISBLANK(F124)=TRUE,LEN(F$14)-LEN(SUBSTITUTE(F$14,";",""))&lt;&gt;0),"FORMAT_;",IF(AND(E124="Original lender country (if multiple countries)",ISBLANK(F124)=FALSE,LEN(F124)-LEN(SUBSTITUTE(F124,";",""))=0),"FORMAT_;",IF(OR(AND(E124="Designated Entity LEI",LEN(F124)&lt;&gt;20),AND(G124="{LEI}",LEN(F124)&lt;&gt;0,LEN(F124)&lt;20),AND(G124="{ISIN}",LEN(F124)&lt;&gt;0,LEN(F124)&lt;12),AND(LEN(F124)&lt;&gt;20,E124="Retaining entity LEI",ISBLANK(F124)=FALSE),AND(E124="Instrument ISIN",ISBLANK(F124)=FALSE,LEN(F124)&gt;0,LEN(F124)&lt;11),AND(D124="M",LEFT(G124,4)="{DAT",LEN(F124)&lt;&gt;10)),"FORMAT_LEN",IF(OR(AND(F124&lt;&gt;"",LEFT(G124,4)&lt;&gt;"{TEX",ISNUMBER(SUMPRODUCT(FIND(MID(F124,ROW(INDIRECT("1:"&amp;LEN(F124))),1),W124)))=FALSE),AND(F124&lt;&gt;"",LEFT(G124,4)&lt;&gt;"{TEX",ISERROR(SUMPRODUCT(SEARCH(MID(F124,ROW(INDIRECT("1:"&amp;LEN(TRIM(F124)))),1)," "&amp;W124&amp;CHAR(10)&amp;"""")))=TRUE)),"FORMAT_CHAR",IF(LEFT(G124,4)="{TEX","TEXT","UNK")))))))))))))))))))))))))</f>
        <v>TEXT</v>
      </c>
      <c r="V124" s="126" t="b" cm="1">
        <f t="array" aca="1" ref="V124" ca="1">IF(OR(LEN(F124)&gt;P124+1),FALSE,IF(LEFT(G124,5)="{TEXT",TRUE,IF(AND(ISBLANK(F124)=FALSE,G124="{DATE_TEXT-YYYY-MM-DD}",LEN(F124)&lt;&gt;10),FALSE,IF(AND(ISBLANK(F124)=FALSE,ISNUMBER(SUMPRODUCT(SEARCH(MID(F124,ROW(INDIRECT("1:"&amp;LEN(TRIM(F124)))),1)," "&amp;W124&amp;CHAR(10)&amp;"""")))=FALSE),FALSE,TRUE))))</f>
        <v>1</v>
      </c>
      <c r="W124" s="127" t="str">
        <f>IF(G124="{Applicable/N/A}","N/Aplicable",IF(E124="Designated Entity LEI","ABCDEFGHIJKLMNOPQRSTUVWXYZ0123456789",IF(OR(G124="{ISIN}",G124="{LEI}"),";ABCDEFGHIJKLMNOPQRSTUVWXYZ0123456789",IF(G124="{Master Trust/Other}","Master TuOhe",IF(E124="Securitisation type","Privateublc",IF(LEFT(G124,4)="{CA_",Val!B$21,IF(G124="{COUNTRY_EU_LIST}"," ;abcdefghijklmnopqrstuvwxyzABCDEFGHIJKLMNOPQRSTUVWXYZ0123456789",IF(OR(G124="{NOTIFICATION ID}",G124="{SECURITISATION ID}"),Val!B$15,IF(G124="{COUNTRY_EU}"," ;abcdefghijklmnopqrstuvwxyzABCDEFGHIJKLMNOPQRSTUVWXYZ",IF(G124="{Confirmed/Unconfirmed}","ConfirmedUnc",IF(G124="{Confirmed/Unconfirmed/N/A}","Confirmed/UncNA",IF(LEFT(G124,4)="{DAT","0123456789-",IF(LEFT(G124,4)="{Y/N","YN",IF(OR(LEFT(G124,4)="{N/A",LEFT(G124,4)="{LIS",LEFT(G124,4)="{No ",LEFT(G124,4)="{SEC",LEFT(G124,4)="{Mas"),Val!B$20,IF(LEFT(G124,4)="{TEX",Val!B$21,IF(LEFT(G124,4)="{ALP",Val!B$20,IF(LEFT(G124,4)="{COU",Val!B$20)))))))))))))))))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4" s="132"/>
      <c r="Y124" s="132"/>
      <c r="Z124" s="132"/>
      <c r="AA124" s="132"/>
      <c r="AB124" s="134"/>
      <c r="AC124" s="134"/>
      <c r="AD124" s="132"/>
      <c r="AE124" s="132"/>
      <c r="AF124" s="132"/>
      <c r="AG124" s="129" t="s">
        <v>913</v>
      </c>
      <c r="AH124" s="132"/>
      <c r="AI124" s="117"/>
      <c r="AJ124" s="132"/>
      <c r="AK124" s="75"/>
    </row>
    <row r="125" spans="1:37" s="2" customFormat="1" ht="172.8" x14ac:dyDescent="0.3">
      <c r="A125" s="15" t="s">
        <v>1273</v>
      </c>
      <c r="B125" s="16" t="s">
        <v>540</v>
      </c>
      <c r="C125" s="20" t="s">
        <v>514</v>
      </c>
      <c r="D125" s="21" t="s">
        <v>52</v>
      </c>
      <c r="E125" s="22" t="s">
        <v>515</v>
      </c>
      <c r="F125" s="59" t="s">
        <v>49</v>
      </c>
      <c r="G125" s="60" t="s">
        <v>176</v>
      </c>
      <c r="H125" s="153" t="s">
        <v>516</v>
      </c>
      <c r="I125" s="88" t="s">
        <v>1358</v>
      </c>
      <c r="J125" s="155" t="s">
        <v>517</v>
      </c>
      <c r="K125" s="143" t="s">
        <v>518</v>
      </c>
      <c r="L125" s="143" t="s">
        <v>519</v>
      </c>
      <c r="M125" s="143" t="s">
        <v>195</v>
      </c>
      <c r="N125" s="145" t="s">
        <v>493</v>
      </c>
      <c r="O125" s="126">
        <f t="shared" ca="1" si="5"/>
        <v>1</v>
      </c>
      <c r="P125" s="126">
        <v>12</v>
      </c>
      <c r="Q125" s="127" t="str">
        <f ca="1">IF(AND(E125="Last notification date",MONTH(TODAY())&gt;9,DAY(TODAY())&gt;9),YEAR(TODAY())&amp;"-"&amp;MONTH(TODAY())&amp;"-"&amp;DAY(TODAY()),IF(AND(E125="Last notification date",MONTH(TODAY())&lt;9,DAY(TODAY())&lt;10),YEAR(TODAY())&amp;"-0"&amp;MONTH(TODAY())&amp;"-0"&amp;DAY(TODAY()),IF(AND(E125="Last notification date",MONTH(TODAY())&gt;9,DAY(TODAY())&lt;10),YEAR(TODAY())&amp;"-"&amp;MONTH(TODAY())&amp;"-0"&amp;DAY(TODAY()),IF(AND(E125="Last notification date",MONTH(TODAY())&lt;10,DAY(TODAY())&gt;9),YEAR(TODAY())&amp;"-0"&amp;MONTH(TODAY())&amp;"-"&amp;DAY(TODAY()),IF(LEFT(G125,4)="{SEC","SEC ID",IF(LEFT(G125,4)="{DAT","DATE",IF(LEFT(G125,4)="{TEX",Val!B$21,IF(LEFT(G125,4)="{ALP",Val!B$20,IF(LEFT(G125,4)="{COU",Val!B$20,IF(OR(LEFT(G125,4)="{ISI",LEFT(G125,4)="{LEI"),Val!B$17,IF(OR(LEFT(G125,4)="{CA_",LEFT(G125,4)="{Mas",LEFT(G125,4)="{Y/N",LEFT(G125,4)="{No ",LEFT(G125,4)="{N/A",LEFT(G125,4)="{Con",LEFT(G125,4)="{LIS"),"LIST","")))))))))))</f>
        <v>LIST</v>
      </c>
      <c r="R125" s="126">
        <f t="shared" si="6"/>
        <v>3</v>
      </c>
      <c r="S125" s="128"/>
      <c r="T125" s="126" t="str">
        <f t="shared" si="7"/>
        <v>UNK</v>
      </c>
      <c r="U125" s="126" t="str" cm="1">
        <f t="array" aca="1" ref="U125" ca="1">IF(AND(E125="Payment exemption explanation",ISBLANK(F125)=FALSE,F$77="Confirmed"),"FORMAT",IF(AND(E125="Historical Default and Loss Performance Data location",F$3="Public",ISBLANK(F125)=TRUE),"FORMAT",IF(AND(E124="Subject to severe clawback",F124="Y",ISBLANK(F125)=TRUE),"FORMAT",IF(AND(E124="Subject to severe clawback",F124="N",ISBLANK(F125)=FALSE),"FORMAT",IF(AND(OR(E125="Credit granting criteria supervision comment",E125="Credit granting criteria compliance comment"),ISBLANK(F125)=FALSE,OR(AND(F$34="N",E520="Originator (or original lender) is not a Credit institution"),AND(F$37="N",E$37="Originator (or original lender) is not a Credit institution"))),"FORMAT_S17",IF(AND(C125="STSS60",E125="Location of Liability cash flow model",ISBLANK(F125)=TRUE,F$3="Public"),"FORMAT_S60",IF(AND(C125="STSS58",E125="Historical Default and Loss Performance Data location",ISBLANK(F125)=TRUE,F$3="Public"),"FORMAT_S37",IF(AND(E125="Sponsor LEI",ISBLANK(F125)=TRUE,ISBLANK(F$8)=TRUE),"FORMAT_LEI",IF(AND(E125="Originator LEI",ISBLANK(F125)=TRUE,ISBLANK(F$11)=TRUE),"FORMAT_LEI",IF(OR(T125="EMPTY",P125+1&lt;LEN(F125),AND(G124="{Confirmed/Unconfirmed/N/A}",S125="N/A",F124="N/A",F125&lt;&gt;"")),"FORMAT",IF(OR(AND(E125="Non-ABCP securitisation unique identifier",MID(F125,21,1)&lt;&gt;"N"),AND(E125="ABCP transaction unique identifier",MID(F125,21,1)&lt;&gt;"T"),AND(E125="ABCP programme unique identifier",MID(F125,21,1)&lt;&gt;"P")),"FORMAT_SEC_ID",IF(AND(E125="Underlying exposures classification",F125&lt;&gt;"residential mortgages",F125&lt;&gt;"commercial mortgages",F125&lt;&gt;"credit facilities provided to individuals for personal, family or household consumption purposes",F125&lt;&gt;"credit facilities, including loans and leases, provided to any type of enterprise or corporation",F125&lt;&gt;"auto loans/leases",F125&lt;&gt;"credit-card receivables",F125&lt;&gt;"trade receivables",F125&lt;&gt;"others"),"FORMAT_LIST",IF(AND(E125="Instrument code",LEN(F125)-LEN(SUBSTITUTE(F125,";",""))&lt;&gt;LEN(F124)-LEN(SUBSTITUTE(F124,";",""))),"FORMAT_;",IF(AND(E125="Sponsor country (if multiple countries)",LEN(F125)-LEN(SUBSTITUTE(F125,";",""))&lt;&gt;LEN(F$11)-LEN(SUBSTITUTE(F$11,";",""))),"FORMAT_;",IF(AND(E125="Sponsor country (if multiple countries)",ISBLANK(F125)=FALSE,LEN(F125)-LEN(SUBSTITUTE(F125,";",""))=0),"FORMAT_;",IF(AND(E125="Sponsor country (if multiple countries)",ISBLANK(F125)=TRUE,LEN(F$11)-LEN(SUBSTITUTE(F$11,";",""))&lt;&gt;0),"FORMAT_;",IF(AND(E125="Originator country  (if multiple countries)",LEN(F125)-LEN(SUBSTITUTE(F125,";",""))&lt;&gt;0,ISBLANK(F125)=FALSE,LEN(F125)-LEN(SUBSTITUTE(F125,";",""))&lt;&gt;LEN(F$8)-LEN(SUBSTITUTE(F$8,";",""))),"FORMAT_;",IF(AND(E125="Originator country  (if multiple countries)",ISBLANK(F125)=FALSE,LEN(F125)-LEN(SUBSTITUTE(F125,";",""))=0),"FORMAT_;",IF(AND(E125="Originator country  (if multiple countries)",ISBLANK(F125)=TRUE,LEN(F$8)-LEN(SUBSTITUTE(F$8,";",""))&lt;&gt;0),"FORMAT_;",IF(AND(E125="Original lender country (if multiple countries)",ISBLANK(F125)=FALSE,LEN(F125)-LEN(SUBSTITUTE(F125,";",""))&lt;&gt;0,LEN(F125)-LEN(SUBSTITUTE(F125,";",""))&lt;&gt;LEN(F$14)-LEN(SUBSTITUTE(F$14,";",""))),"FORMAT_;",IF(AND(E125="Original lender country (if multiple countries)",ISBLANK(F125)=TRUE,LEN(F$14)-LEN(SUBSTITUTE(F$14,";",""))&lt;&gt;0),"FORMAT_;",IF(AND(E125="Original lender country (if multiple countries)",ISBLANK(F125)=FALSE,LEN(F125)-LEN(SUBSTITUTE(F125,";",""))=0),"FORMAT_;",IF(OR(AND(E125="Designated Entity LEI",LEN(F125)&lt;&gt;20),AND(G125="{LEI}",LEN(F125)&lt;&gt;0,LEN(F125)&lt;20),AND(G125="{ISIN}",LEN(F125)&lt;&gt;0,LEN(F125)&lt;12),AND(LEN(F125)&lt;&gt;20,E125="Retaining entity LEI",ISBLANK(F125)=FALSE),AND(E125="Instrument ISIN",ISBLANK(F125)=FALSE,LEN(F125)&gt;0,LEN(F125)&lt;11),AND(D125="M",LEFT(G125,4)="{DAT",LEN(F125)&lt;&gt;10)),"FORMAT_LEN",IF(OR(AND(F125&lt;&gt;"",LEFT(G125,4)&lt;&gt;"{TEX",ISNUMBER(SUMPRODUCT(FIND(MID(F125,ROW(INDIRECT("1:"&amp;LEN(F125))),1),W125)))=FALSE),AND(F125&lt;&gt;"",LEFT(G125,4)&lt;&gt;"{TEX",ISERROR(SUMPRODUCT(SEARCH(MID(F125,ROW(INDIRECT("1:"&amp;LEN(TRIM(F125)))),1)," "&amp;W125&amp;CHAR(10)&amp;"""")))=TRUE)),"FORMAT_CHAR",IF(LEFT(G125,4)="{TEX","TEXT","UNK")))))))))))))))))))))))))</f>
        <v>UNK</v>
      </c>
      <c r="V125" s="126" t="b" cm="1">
        <f t="array" aca="1" ref="V125" ca="1">IF(OR(LEN(F125)&gt;P125+1),FALSE,IF(LEFT(G125,5)="{TEXT",TRUE,IF(AND(ISBLANK(F125)=FALSE,G125="{DATE_TEXT-YYYY-MM-DD}",LEN(F125)&lt;&gt;10),FALSE,IF(AND(ISBLANK(F125)=FALSE,ISNUMBER(SUMPRODUCT(SEARCH(MID(F125,ROW(INDIRECT("1:"&amp;LEN(TRIM(F125)))),1)," "&amp;W125&amp;CHAR(10)&amp;"""")))=FALSE),FALSE,TRUE))))</f>
        <v>1</v>
      </c>
      <c r="W125" s="127" t="str">
        <f>IF(G125="{Applicable/N/A}","N/Aplicable",IF(E125="Designated Entity LEI","ABCDEFGHIJKLMNOPQRSTUVWXYZ0123456789",IF(OR(G125="{ISIN}",G125="{LEI}"),";ABCDEFGHIJKLMNOPQRSTUVWXYZ0123456789",IF(G125="{Master Trust/Other}","Master TuOhe",IF(E125="Securitisation type","Privateublc",IF(LEFT(G125,4)="{CA_",Val!B$21,IF(G125="{COUNTRY_EU_LIST}"," ;abcdefghijklmnopqrstuvwxyzABCDEFGHIJKLMNOPQRSTUVWXYZ0123456789",IF(OR(G125="{NOTIFICATION ID}",G125="{SECURITISATION ID}"),Val!B$15,IF(G125="{COUNTRY_EU}"," ;abcdefghijklmnopqrstuvwxyzABCDEFGHIJKLMNOPQRSTUVWXYZ",IF(G125="{Confirmed/Unconfirmed}","ConfirmedUnc",IF(G125="{Confirmed/Unconfirmed/N/A}","Confirmed/UncNA",IF(LEFT(G125,4)="{DAT","0123456789-",IF(LEFT(G125,4)="{Y/N","YN",IF(OR(LEFT(G125,4)="{N/A",LEFT(G125,4)="{LIS",LEFT(G125,4)="{No ",LEFT(G125,4)="{SEC",LEFT(G125,4)="{Mas"),Val!B$20,IF(LEFT(G125,4)="{TEX",Val!B$21,IF(LEFT(G125,4)="{ALP",Val!B$20,IF(LEFT(G125,4)="{COU",Val!B$20)))))))))))))))))</f>
        <v>Confirmed/UncNA</v>
      </c>
      <c r="X125" s="132"/>
      <c r="Y125" s="132"/>
      <c r="Z125" s="132"/>
      <c r="AA125" s="132"/>
      <c r="AB125" s="134"/>
      <c r="AC125" s="134"/>
      <c r="AD125" s="132"/>
      <c r="AE125" s="132"/>
      <c r="AF125" s="132"/>
      <c r="AG125" s="129" t="s">
        <v>912</v>
      </c>
      <c r="AH125" s="132"/>
      <c r="AI125" s="117"/>
      <c r="AJ125" s="132"/>
      <c r="AK125" s="75"/>
    </row>
    <row r="126" spans="1:37" s="2" customFormat="1" ht="129.6" x14ac:dyDescent="0.3">
      <c r="A126" s="15" t="s">
        <v>1274</v>
      </c>
      <c r="B126" s="16" t="s">
        <v>547</v>
      </c>
      <c r="C126" s="17" t="s">
        <v>514</v>
      </c>
      <c r="D126" s="18" t="s">
        <v>62</v>
      </c>
      <c r="E126" s="23" t="s">
        <v>521</v>
      </c>
      <c r="F126" s="61"/>
      <c r="G126" s="108" t="s">
        <v>199</v>
      </c>
      <c r="H126" s="154"/>
      <c r="I126" s="88" t="s">
        <v>1352</v>
      </c>
      <c r="J126" s="159" t="s">
        <v>517</v>
      </c>
      <c r="K126" s="144" t="s">
        <v>518</v>
      </c>
      <c r="L126" s="144" t="s">
        <v>519</v>
      </c>
      <c r="M126" s="144" t="s">
        <v>195</v>
      </c>
      <c r="N126" s="146" t="s">
        <v>493</v>
      </c>
      <c r="O126" s="126">
        <f t="shared" ca="1" si="5"/>
        <v>1</v>
      </c>
      <c r="P126" s="126">
        <v>10000</v>
      </c>
      <c r="Q126" s="127" t="str">
        <f ca="1">IF(AND(E126="Last notification date",MONTH(TODAY())&gt;9,DAY(TODAY())&gt;9),YEAR(TODAY())&amp;"-"&amp;MONTH(TODAY())&amp;"-"&amp;DAY(TODAY()),IF(AND(E126="Last notification date",MONTH(TODAY())&lt;9,DAY(TODAY())&lt;10),YEAR(TODAY())&amp;"-0"&amp;MONTH(TODAY())&amp;"-0"&amp;DAY(TODAY()),IF(AND(E126="Last notification date",MONTH(TODAY())&gt;9,DAY(TODAY())&lt;10),YEAR(TODAY())&amp;"-"&amp;MONTH(TODAY())&amp;"-0"&amp;DAY(TODAY()),IF(AND(E126="Last notification date",MONTH(TODAY())&lt;10,DAY(TODAY())&gt;9),YEAR(TODAY())&amp;"-0"&amp;MONTH(TODAY())&amp;"-"&amp;DAY(TODAY()),IF(LEFT(G126,4)="{SEC","SEC ID",IF(LEFT(G126,4)="{DAT","DATE",IF(LEFT(G126,4)="{TEX",Val!B$21,IF(LEFT(G126,4)="{ALP",Val!B$20,IF(LEFT(G126,4)="{COU",Val!B$20,IF(OR(LEFT(G126,4)="{ISI",LEFT(G126,4)="{LEI"),Val!B$17,IF(OR(LEFT(G126,4)="{CA_",LEFT(G126,4)="{Mas",LEFT(G126,4)="{Y/N",LEFT(G126,4)="{No ",LEFT(G126,4)="{N/A",LEFT(G126,4)="{Con",LEFT(G126,4)="{LIS"),"LIST","")))))))))))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6" s="126">
        <f t="shared" si="6"/>
        <v>0</v>
      </c>
      <c r="S126" s="128" t="s">
        <v>49</v>
      </c>
      <c r="T126" s="126" t="str">
        <f t="shared" si="7"/>
        <v>BLANK</v>
      </c>
      <c r="U126" s="126" t="str" cm="1">
        <f t="array" aca="1" ref="U126" ca="1">IF(AND(E126="Payment exemption explanation",ISBLANK(F126)=FALSE,F$77="Confirmed"),"FORMAT",IF(AND(E126="Historical Default and Loss Performance Data location",F$3="Public",ISBLANK(F126)=TRUE),"FORMAT",IF(AND(E125="Subject to severe clawback",F125="Y",ISBLANK(F126)=TRUE),"FORMAT",IF(AND(E125="Subject to severe clawback",F125="N",ISBLANK(F126)=FALSE),"FORMAT",IF(AND(OR(E126="Credit granting criteria supervision comment",E126="Credit granting criteria compliance comment"),ISBLANK(F126)=FALSE,OR(AND(F$34="N",E521="Originator (or original lender) is not a Credit institution"),AND(F$37="N",E$37="Originator (or original lender) is not a Credit institution"))),"FORMAT_S17",IF(AND(C126="STSS60",E126="Location of Liability cash flow model",ISBLANK(F126)=TRUE,F$3="Public"),"FORMAT_S60",IF(AND(C126="STSS58",E126="Historical Default and Loss Performance Data location",ISBLANK(F126)=TRUE,F$3="Public"),"FORMAT_S37",IF(AND(E126="Sponsor LEI",ISBLANK(F126)=TRUE,ISBLANK(F$8)=TRUE),"FORMAT_LEI",IF(AND(E126="Originator LEI",ISBLANK(F126)=TRUE,ISBLANK(F$11)=TRUE),"FORMAT_LEI",IF(OR(T126="EMPTY",P126+1&lt;LEN(F126),AND(G125="{Confirmed/Unconfirmed/N/A}",S126="N/A",F125="N/A",F126&lt;&gt;"")),"FORMAT",IF(OR(AND(E126="Non-ABCP securitisation unique identifier",MID(F126,21,1)&lt;&gt;"N"),AND(E126="ABCP transaction unique identifier",MID(F126,21,1)&lt;&gt;"T"),AND(E126="ABCP programme unique identifier",MID(F126,21,1)&lt;&gt;"P")),"FORMAT_SEC_ID",IF(AND(E126="Underlying exposures classification",F126&lt;&gt;"residential mortgages",F126&lt;&gt;"commercial mortgages",F126&lt;&gt;"credit facilities provided to individuals for personal, family or household consumption purposes",F126&lt;&gt;"credit facilities, including loans and leases, provided to any type of enterprise or corporation",F126&lt;&gt;"auto loans/leases",F126&lt;&gt;"credit-card receivables",F126&lt;&gt;"trade receivables",F126&lt;&gt;"others"),"FORMAT_LIST",IF(AND(E126="Instrument code",LEN(F126)-LEN(SUBSTITUTE(F126,";",""))&lt;&gt;LEN(F125)-LEN(SUBSTITUTE(F125,";",""))),"FORMAT_;",IF(AND(E126="Sponsor country (if multiple countries)",LEN(F126)-LEN(SUBSTITUTE(F126,";",""))&lt;&gt;LEN(F$11)-LEN(SUBSTITUTE(F$11,";",""))),"FORMAT_;",IF(AND(E126="Sponsor country (if multiple countries)",ISBLANK(F126)=FALSE,LEN(F126)-LEN(SUBSTITUTE(F126,";",""))=0),"FORMAT_;",IF(AND(E126="Sponsor country (if multiple countries)",ISBLANK(F126)=TRUE,LEN(F$11)-LEN(SUBSTITUTE(F$11,";",""))&lt;&gt;0),"FORMAT_;",IF(AND(E126="Originator country  (if multiple countries)",LEN(F126)-LEN(SUBSTITUTE(F126,";",""))&lt;&gt;0,ISBLANK(F126)=FALSE,LEN(F126)-LEN(SUBSTITUTE(F126,";",""))&lt;&gt;LEN(F$8)-LEN(SUBSTITUTE(F$8,";",""))),"FORMAT_;",IF(AND(E126="Originator country  (if multiple countries)",ISBLANK(F126)=FALSE,LEN(F126)-LEN(SUBSTITUTE(F126,";",""))=0),"FORMAT_;",IF(AND(E126="Originator country  (if multiple countries)",ISBLANK(F126)=TRUE,LEN(F$8)-LEN(SUBSTITUTE(F$8,";",""))&lt;&gt;0),"FORMAT_;",IF(AND(E126="Original lender country (if multiple countries)",ISBLANK(F126)=FALSE,LEN(F126)-LEN(SUBSTITUTE(F126,";",""))&lt;&gt;0,LEN(F126)-LEN(SUBSTITUTE(F126,";",""))&lt;&gt;LEN(F$14)-LEN(SUBSTITUTE(F$14,";",""))),"FORMAT_;",IF(AND(E126="Original lender country (if multiple countries)",ISBLANK(F126)=TRUE,LEN(F$14)-LEN(SUBSTITUTE(F$14,";",""))&lt;&gt;0),"FORMAT_;",IF(AND(E126="Original lender country (if multiple countries)",ISBLANK(F126)=FALSE,LEN(F126)-LEN(SUBSTITUTE(F126,";",""))=0),"FORMAT_;",IF(OR(AND(E126="Designated Entity LEI",LEN(F126)&lt;&gt;20),AND(G126="{LEI}",LEN(F126)&lt;&gt;0,LEN(F126)&lt;20),AND(G126="{ISIN}",LEN(F126)&lt;&gt;0,LEN(F126)&lt;12),AND(LEN(F126)&lt;&gt;20,E126="Retaining entity LEI",ISBLANK(F126)=FALSE),AND(E126="Instrument ISIN",ISBLANK(F126)=FALSE,LEN(F126)&gt;0,LEN(F126)&lt;11),AND(D126="M",LEFT(G126,4)="{DAT",LEN(F126)&lt;&gt;10)),"FORMAT_LEN",IF(OR(AND(F126&lt;&gt;"",LEFT(G126,4)&lt;&gt;"{TEX",ISNUMBER(SUMPRODUCT(FIND(MID(F126,ROW(INDIRECT("1:"&amp;LEN(F126))),1),W126)))=FALSE),AND(F126&lt;&gt;"",LEFT(G126,4)&lt;&gt;"{TEX",ISERROR(SUMPRODUCT(SEARCH(MID(F126,ROW(INDIRECT("1:"&amp;LEN(TRIM(F126)))),1)," "&amp;W126&amp;CHAR(10)&amp;"""")))=TRUE)),"FORMAT_CHAR",IF(LEFT(G126,4)="{TEX","TEXT","UNK")))))))))))))))))))))))))</f>
        <v>TEXT</v>
      </c>
      <c r="V126" s="126" t="b" cm="1">
        <f t="array" aca="1" ref="V126" ca="1">IF(OR(LEN(F126)&gt;P126+1),FALSE,IF(LEFT(G126,5)="{TEXT",TRUE,IF(AND(ISBLANK(F126)=FALSE,G126="{DATE_TEXT-YYYY-MM-DD}",LEN(F126)&lt;&gt;10),FALSE,IF(AND(ISBLANK(F126)=FALSE,ISNUMBER(SUMPRODUCT(SEARCH(MID(F126,ROW(INDIRECT("1:"&amp;LEN(TRIM(F126)))),1)," "&amp;W126&amp;CHAR(10)&amp;"""")))=FALSE),FALSE,TRUE))))</f>
        <v>1</v>
      </c>
      <c r="W126" s="127" t="str">
        <f>IF(G126="{Applicable/N/A}","N/Aplicable",IF(E126="Designated Entity LEI","ABCDEFGHIJKLMNOPQRSTUVWXYZ0123456789",IF(OR(G126="{ISIN}",G126="{LEI}"),";ABCDEFGHIJKLMNOPQRSTUVWXYZ0123456789",IF(G126="{Master Trust/Other}","Master TuOhe",IF(E126="Securitisation type","Privateublc",IF(LEFT(G126,4)="{CA_",Val!B$21,IF(G126="{COUNTRY_EU_LIST}"," ;abcdefghijklmnopqrstuvwxyzABCDEFGHIJKLMNOPQRSTUVWXYZ0123456789",IF(OR(G126="{NOTIFICATION ID}",G126="{SECURITISATION ID}"),Val!B$15,IF(G126="{COUNTRY_EU}"," ;abcdefghijklmnopqrstuvwxyzABCDEFGHIJKLMNOPQRSTUVWXYZ",IF(G126="{Confirmed/Unconfirmed}","ConfirmedUnc",IF(G126="{Confirmed/Unconfirmed/N/A}","Confirmed/UncNA",IF(LEFT(G126,4)="{DAT","0123456789-",IF(LEFT(G126,4)="{Y/N","YN",IF(OR(LEFT(G126,4)="{N/A",LEFT(G126,4)="{LIS",LEFT(G126,4)="{No ",LEFT(G126,4)="{SEC",LEFT(G126,4)="{Mas"),Val!B$20,IF(LEFT(G126,4)="{TEX",Val!B$21,IF(LEFT(G126,4)="{ALP",Val!B$20,IF(LEFT(G126,4)="{COU",Val!B$20)))))))))))))))))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6" s="132"/>
      <c r="Y126" s="132"/>
      <c r="Z126" s="132"/>
      <c r="AA126" s="132"/>
      <c r="AB126" s="134"/>
      <c r="AC126" s="134"/>
      <c r="AD126" s="132"/>
      <c r="AE126" s="132"/>
      <c r="AF126" s="132"/>
      <c r="AG126" s="129" t="s">
        <v>909</v>
      </c>
      <c r="AH126" s="132"/>
      <c r="AI126" s="117"/>
      <c r="AJ126" s="132"/>
      <c r="AK126" s="75"/>
    </row>
    <row r="127" spans="1:37" s="2" customFormat="1" ht="172.8" x14ac:dyDescent="0.3">
      <c r="A127" s="15" t="s">
        <v>1275</v>
      </c>
      <c r="B127" s="16" t="s">
        <v>549</v>
      </c>
      <c r="C127" s="20" t="s">
        <v>523</v>
      </c>
      <c r="D127" s="21" t="s">
        <v>52</v>
      </c>
      <c r="E127" s="22" t="s">
        <v>524</v>
      </c>
      <c r="F127" s="59" t="s">
        <v>49</v>
      </c>
      <c r="G127" s="60" t="s">
        <v>176</v>
      </c>
      <c r="H127" s="153" t="s">
        <v>525</v>
      </c>
      <c r="I127" s="88" t="s">
        <v>1358</v>
      </c>
      <c r="J127" s="155" t="s">
        <v>526</v>
      </c>
      <c r="K127" s="143" t="s">
        <v>527</v>
      </c>
      <c r="L127" s="143" t="s">
        <v>528</v>
      </c>
      <c r="M127" s="143" t="s">
        <v>195</v>
      </c>
      <c r="N127" s="145" t="s">
        <v>493</v>
      </c>
      <c r="O127" s="126">
        <f t="shared" ca="1" si="5"/>
        <v>1</v>
      </c>
      <c r="P127" s="126">
        <v>12</v>
      </c>
      <c r="Q127" s="127" t="str">
        <f ca="1">IF(AND(E127="Last notification date",MONTH(TODAY())&gt;9,DAY(TODAY())&gt;9),YEAR(TODAY())&amp;"-"&amp;MONTH(TODAY())&amp;"-"&amp;DAY(TODAY()),IF(AND(E127="Last notification date",MONTH(TODAY())&lt;9,DAY(TODAY())&lt;10),YEAR(TODAY())&amp;"-0"&amp;MONTH(TODAY())&amp;"-0"&amp;DAY(TODAY()),IF(AND(E127="Last notification date",MONTH(TODAY())&gt;9,DAY(TODAY())&lt;10),YEAR(TODAY())&amp;"-"&amp;MONTH(TODAY())&amp;"-0"&amp;DAY(TODAY()),IF(AND(E127="Last notification date",MONTH(TODAY())&lt;10,DAY(TODAY())&gt;9),YEAR(TODAY())&amp;"-0"&amp;MONTH(TODAY())&amp;"-"&amp;DAY(TODAY()),IF(LEFT(G127,4)="{SEC","SEC ID",IF(LEFT(G127,4)="{DAT","DATE",IF(LEFT(G127,4)="{TEX",Val!B$21,IF(LEFT(G127,4)="{ALP",Val!B$20,IF(LEFT(G127,4)="{COU",Val!B$20,IF(OR(LEFT(G127,4)="{ISI",LEFT(G127,4)="{LEI"),Val!B$17,IF(OR(LEFT(G127,4)="{CA_",LEFT(G127,4)="{Mas",LEFT(G127,4)="{Y/N",LEFT(G127,4)="{No ",LEFT(G127,4)="{N/A",LEFT(G127,4)="{Con",LEFT(G127,4)="{LIS"),"LIST","")))))))))))</f>
        <v>LIST</v>
      </c>
      <c r="R127" s="126">
        <f t="shared" si="6"/>
        <v>3</v>
      </c>
      <c r="S127" s="128"/>
      <c r="T127" s="126" t="str">
        <f t="shared" si="7"/>
        <v>UNK</v>
      </c>
      <c r="U127" s="126" t="str" cm="1">
        <f t="array" aca="1" ref="U127" ca="1">IF(AND(E127="Payment exemption explanation",ISBLANK(F127)=FALSE,F$77="Confirmed"),"FORMAT",IF(AND(E127="Historical Default and Loss Performance Data location",F$3="Public",ISBLANK(F127)=TRUE),"FORMAT",IF(AND(E126="Subject to severe clawback",F126="Y",ISBLANK(F127)=TRUE),"FORMAT",IF(AND(E126="Subject to severe clawback",F126="N",ISBLANK(F127)=FALSE),"FORMAT",IF(AND(OR(E127="Credit granting criteria supervision comment",E127="Credit granting criteria compliance comment"),ISBLANK(F127)=FALSE,OR(AND(F$34="N",E522="Originator (or original lender) is not a Credit institution"),AND(F$37="N",E$37="Originator (or original lender) is not a Credit institution"))),"FORMAT_S17",IF(AND(C127="STSS60",E127="Location of Liability cash flow model",ISBLANK(F127)=TRUE,F$3="Public"),"FORMAT_S60",IF(AND(C127="STSS58",E127="Historical Default and Loss Performance Data location",ISBLANK(F127)=TRUE,F$3="Public"),"FORMAT_S37",IF(AND(E127="Sponsor LEI",ISBLANK(F127)=TRUE,ISBLANK(F$8)=TRUE),"FORMAT_LEI",IF(AND(E127="Originator LEI",ISBLANK(F127)=TRUE,ISBLANK(F$11)=TRUE),"FORMAT_LEI",IF(OR(T127="EMPTY",P127+1&lt;LEN(F127),AND(G126="{Confirmed/Unconfirmed/N/A}",S127="N/A",F126="N/A",F127&lt;&gt;"")),"FORMAT",IF(OR(AND(E127="Non-ABCP securitisation unique identifier",MID(F127,21,1)&lt;&gt;"N"),AND(E127="ABCP transaction unique identifier",MID(F127,21,1)&lt;&gt;"T"),AND(E127="ABCP programme unique identifier",MID(F127,21,1)&lt;&gt;"P")),"FORMAT_SEC_ID",IF(AND(E127="Underlying exposures classification",F127&lt;&gt;"residential mortgages",F127&lt;&gt;"commercial mortgages",F127&lt;&gt;"credit facilities provided to individuals for personal, family or household consumption purposes",F127&lt;&gt;"credit facilities, including loans and leases, provided to any type of enterprise or corporation",F127&lt;&gt;"auto loans/leases",F127&lt;&gt;"credit-card receivables",F127&lt;&gt;"trade receivables",F127&lt;&gt;"others"),"FORMAT_LIST",IF(AND(E127="Instrument code",LEN(F127)-LEN(SUBSTITUTE(F127,";",""))&lt;&gt;LEN(F126)-LEN(SUBSTITUTE(F126,";",""))),"FORMAT_;",IF(AND(E127="Sponsor country (if multiple countries)",LEN(F127)-LEN(SUBSTITUTE(F127,";",""))&lt;&gt;LEN(F$11)-LEN(SUBSTITUTE(F$11,";",""))),"FORMAT_;",IF(AND(E127="Sponsor country (if multiple countries)",ISBLANK(F127)=FALSE,LEN(F127)-LEN(SUBSTITUTE(F127,";",""))=0),"FORMAT_;",IF(AND(E127="Sponsor country (if multiple countries)",ISBLANK(F127)=TRUE,LEN(F$11)-LEN(SUBSTITUTE(F$11,";",""))&lt;&gt;0),"FORMAT_;",IF(AND(E127="Originator country  (if multiple countries)",LEN(F127)-LEN(SUBSTITUTE(F127,";",""))&lt;&gt;0,ISBLANK(F127)=FALSE,LEN(F127)-LEN(SUBSTITUTE(F127,";",""))&lt;&gt;LEN(F$8)-LEN(SUBSTITUTE(F$8,";",""))),"FORMAT_;",IF(AND(E127="Originator country  (if multiple countries)",ISBLANK(F127)=FALSE,LEN(F127)-LEN(SUBSTITUTE(F127,";",""))=0),"FORMAT_;",IF(AND(E127="Originator country  (if multiple countries)",ISBLANK(F127)=TRUE,LEN(F$8)-LEN(SUBSTITUTE(F$8,";",""))&lt;&gt;0),"FORMAT_;",IF(AND(E127="Original lender country (if multiple countries)",ISBLANK(F127)=FALSE,LEN(F127)-LEN(SUBSTITUTE(F127,";",""))&lt;&gt;0,LEN(F127)-LEN(SUBSTITUTE(F127,";",""))&lt;&gt;LEN(F$14)-LEN(SUBSTITUTE(F$14,";",""))),"FORMAT_;",IF(AND(E127="Original lender country (if multiple countries)",ISBLANK(F127)=TRUE,LEN(F$14)-LEN(SUBSTITUTE(F$14,";",""))&lt;&gt;0),"FORMAT_;",IF(AND(E127="Original lender country (if multiple countries)",ISBLANK(F127)=FALSE,LEN(F127)-LEN(SUBSTITUTE(F127,";",""))=0),"FORMAT_;",IF(OR(AND(E127="Designated Entity LEI",LEN(F127)&lt;&gt;20),AND(G127="{LEI}",LEN(F127)&lt;&gt;0,LEN(F127)&lt;20),AND(G127="{ISIN}",LEN(F127)&lt;&gt;0,LEN(F127)&lt;12),AND(LEN(F127)&lt;&gt;20,E127="Retaining entity LEI",ISBLANK(F127)=FALSE),AND(E127="Instrument ISIN",ISBLANK(F127)=FALSE,LEN(F127)&gt;0,LEN(F127)&lt;11),AND(D127="M",LEFT(G127,4)="{DAT",LEN(F127)&lt;&gt;10)),"FORMAT_LEN",IF(OR(AND(F127&lt;&gt;"",LEFT(G127,4)&lt;&gt;"{TEX",ISNUMBER(SUMPRODUCT(FIND(MID(F127,ROW(INDIRECT("1:"&amp;LEN(F127))),1),W127)))=FALSE),AND(F127&lt;&gt;"",LEFT(G127,4)&lt;&gt;"{TEX",ISERROR(SUMPRODUCT(SEARCH(MID(F127,ROW(INDIRECT("1:"&amp;LEN(TRIM(F127)))),1)," "&amp;W127&amp;CHAR(10)&amp;"""")))=TRUE)),"FORMAT_CHAR",IF(LEFT(G127,4)="{TEX","TEXT","UNK")))))))))))))))))))))))))</f>
        <v>UNK</v>
      </c>
      <c r="V127" s="126" t="b" cm="1">
        <f t="array" aca="1" ref="V127" ca="1">IF(OR(LEN(F127)&gt;P127+1),FALSE,IF(LEFT(G127,5)="{TEXT",TRUE,IF(AND(ISBLANK(F127)=FALSE,G127="{DATE_TEXT-YYYY-MM-DD}",LEN(F127)&lt;&gt;10),FALSE,IF(AND(ISBLANK(F127)=FALSE,ISNUMBER(SUMPRODUCT(SEARCH(MID(F127,ROW(INDIRECT("1:"&amp;LEN(TRIM(F127)))),1)," "&amp;W127&amp;CHAR(10)&amp;"""")))=FALSE),FALSE,TRUE))))</f>
        <v>1</v>
      </c>
      <c r="W127" s="127" t="str">
        <f>IF(G127="{Applicable/N/A}","N/Aplicable",IF(E127="Designated Entity LEI","ABCDEFGHIJKLMNOPQRSTUVWXYZ0123456789",IF(OR(G127="{ISIN}",G127="{LEI}"),";ABCDEFGHIJKLMNOPQRSTUVWXYZ0123456789",IF(G127="{Master Trust/Other}","Master TuOhe",IF(E127="Securitisation type","Privateublc",IF(LEFT(G127,4)="{CA_",Val!B$21,IF(G127="{COUNTRY_EU_LIST}"," ;abcdefghijklmnopqrstuvwxyzABCDEFGHIJKLMNOPQRSTUVWXYZ0123456789",IF(OR(G127="{NOTIFICATION ID}",G127="{SECURITISATION ID}"),Val!B$15,IF(G127="{COUNTRY_EU}"," ;abcdefghijklmnopqrstuvwxyzABCDEFGHIJKLMNOPQRSTUVWXYZ",IF(G127="{Confirmed/Unconfirmed}","ConfirmedUnc",IF(G127="{Confirmed/Unconfirmed/N/A}","Confirmed/UncNA",IF(LEFT(G127,4)="{DAT","0123456789-",IF(LEFT(G127,4)="{Y/N","YN",IF(OR(LEFT(G127,4)="{N/A",LEFT(G127,4)="{LIS",LEFT(G127,4)="{No ",LEFT(G127,4)="{SEC",LEFT(G127,4)="{Mas"),Val!B$20,IF(LEFT(G127,4)="{TEX",Val!B$21,IF(LEFT(G127,4)="{ALP",Val!B$20,IF(LEFT(G127,4)="{COU",Val!B$20)))))))))))))))))</f>
        <v>Confirmed/UncNA</v>
      </c>
      <c r="X127" s="132"/>
      <c r="Y127" s="132"/>
      <c r="Z127" s="132"/>
      <c r="AA127" s="132"/>
      <c r="AB127" s="134"/>
      <c r="AC127" s="134"/>
      <c r="AD127" s="132"/>
      <c r="AE127" s="132"/>
      <c r="AF127" s="132"/>
      <c r="AG127" s="129" t="s">
        <v>908</v>
      </c>
      <c r="AH127" s="132"/>
      <c r="AI127" s="134"/>
      <c r="AJ127" s="132"/>
      <c r="AK127" s="75"/>
    </row>
    <row r="128" spans="1:37" s="2" customFormat="1" ht="129.6" x14ac:dyDescent="0.3">
      <c r="A128" s="15" t="s">
        <v>1276</v>
      </c>
      <c r="B128" s="16" t="s">
        <v>557</v>
      </c>
      <c r="C128" s="17" t="s">
        <v>523</v>
      </c>
      <c r="D128" s="18" t="s">
        <v>62</v>
      </c>
      <c r="E128" s="23" t="s">
        <v>530</v>
      </c>
      <c r="F128" s="61"/>
      <c r="G128" s="108" t="s">
        <v>199</v>
      </c>
      <c r="H128" s="154"/>
      <c r="I128" s="88" t="s">
        <v>1353</v>
      </c>
      <c r="J128" s="159" t="s">
        <v>526</v>
      </c>
      <c r="K128" s="144" t="s">
        <v>527</v>
      </c>
      <c r="L128" s="144" t="s">
        <v>528</v>
      </c>
      <c r="M128" s="144" t="s">
        <v>195</v>
      </c>
      <c r="N128" s="146" t="s">
        <v>493</v>
      </c>
      <c r="O128" s="126">
        <f t="shared" ca="1" si="5"/>
        <v>1</v>
      </c>
      <c r="P128" s="126">
        <v>10000</v>
      </c>
      <c r="Q128" s="127" t="str">
        <f ca="1">IF(AND(E128="Last notification date",MONTH(TODAY())&gt;9,DAY(TODAY())&gt;9),YEAR(TODAY())&amp;"-"&amp;MONTH(TODAY())&amp;"-"&amp;DAY(TODAY()),IF(AND(E128="Last notification date",MONTH(TODAY())&lt;9,DAY(TODAY())&lt;10),YEAR(TODAY())&amp;"-0"&amp;MONTH(TODAY())&amp;"-0"&amp;DAY(TODAY()),IF(AND(E128="Last notification date",MONTH(TODAY())&gt;9,DAY(TODAY())&lt;10),YEAR(TODAY())&amp;"-"&amp;MONTH(TODAY())&amp;"-0"&amp;DAY(TODAY()),IF(AND(E128="Last notification date",MONTH(TODAY())&lt;10,DAY(TODAY())&gt;9),YEAR(TODAY())&amp;"-0"&amp;MONTH(TODAY())&amp;"-"&amp;DAY(TODAY()),IF(LEFT(G128,4)="{SEC","SEC ID",IF(LEFT(G128,4)="{DAT","DATE",IF(LEFT(G128,4)="{TEX",Val!B$21,IF(LEFT(G128,4)="{ALP",Val!B$20,IF(LEFT(G128,4)="{COU",Val!B$20,IF(OR(LEFT(G128,4)="{ISI",LEFT(G128,4)="{LEI"),Val!B$17,IF(OR(LEFT(G128,4)="{CA_",LEFT(G128,4)="{Mas",LEFT(G128,4)="{Y/N",LEFT(G128,4)="{No ",LEFT(G128,4)="{N/A",LEFT(G128,4)="{Con",LEFT(G128,4)="{LIS"),"LIST","")))))))))))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28" s="126">
        <f t="shared" si="6"/>
        <v>0</v>
      </c>
      <c r="S128" s="128" t="s">
        <v>49</v>
      </c>
      <c r="T128" s="126" t="str">
        <f t="shared" si="7"/>
        <v>BLANK</v>
      </c>
      <c r="U128" s="126" t="str" cm="1">
        <f t="array" aca="1" ref="U128" ca="1">IF(AND(E128="Payment exemption explanation",ISBLANK(F128)=FALSE,F$77="Confirmed"),"FORMAT",IF(AND(E128="Historical Default and Loss Performance Data location",F$3="Public",ISBLANK(F128)=TRUE),"FORMAT",IF(AND(E127="Subject to severe clawback",F127="Y",ISBLANK(F128)=TRUE),"FORMAT",IF(AND(E127="Subject to severe clawback",F127="N",ISBLANK(F128)=FALSE),"FORMAT",IF(AND(OR(E128="Credit granting criteria supervision comment",E128="Credit granting criteria compliance comment"),ISBLANK(F128)=FALSE,OR(AND(F$34="N",E523="Originator (or original lender) is not a Credit institution"),AND(F$37="N",E$37="Originator (or original lender) is not a Credit institution"))),"FORMAT_S17",IF(AND(C128="STSS60",E128="Location of Liability cash flow model",ISBLANK(F128)=TRUE,F$3="Public"),"FORMAT_S60",IF(AND(C128="STSS58",E128="Historical Default and Loss Performance Data location",ISBLANK(F128)=TRUE,F$3="Public"),"FORMAT_S37",IF(AND(E128="Sponsor LEI",ISBLANK(F128)=TRUE,ISBLANK(F$8)=TRUE),"FORMAT_LEI",IF(AND(E128="Originator LEI",ISBLANK(F128)=TRUE,ISBLANK(F$11)=TRUE),"FORMAT_LEI",IF(OR(T128="EMPTY",P128+1&lt;LEN(F128),AND(G127="{Confirmed/Unconfirmed/N/A}",S128="N/A",F127="N/A",F128&lt;&gt;"")),"FORMAT",IF(OR(AND(E128="Non-ABCP securitisation unique identifier",MID(F128,21,1)&lt;&gt;"N"),AND(E128="ABCP transaction unique identifier",MID(F128,21,1)&lt;&gt;"T"),AND(E128="ABCP programme unique identifier",MID(F128,21,1)&lt;&gt;"P")),"FORMAT_SEC_ID",IF(AND(E128="Underlying exposures classification",F128&lt;&gt;"residential mortgages",F128&lt;&gt;"commercial mortgages",F128&lt;&gt;"credit facilities provided to individuals for personal, family or household consumption purposes",F128&lt;&gt;"credit facilities, including loans and leases, provided to any type of enterprise or corporation",F128&lt;&gt;"auto loans/leases",F128&lt;&gt;"credit-card receivables",F128&lt;&gt;"trade receivables",F128&lt;&gt;"others"),"FORMAT_LIST",IF(AND(E128="Instrument code",LEN(F128)-LEN(SUBSTITUTE(F128,";",""))&lt;&gt;LEN(F127)-LEN(SUBSTITUTE(F127,";",""))),"FORMAT_;",IF(AND(E128="Sponsor country (if multiple countries)",LEN(F128)-LEN(SUBSTITUTE(F128,";",""))&lt;&gt;LEN(F$11)-LEN(SUBSTITUTE(F$11,";",""))),"FORMAT_;",IF(AND(E128="Sponsor country (if multiple countries)",ISBLANK(F128)=FALSE,LEN(F128)-LEN(SUBSTITUTE(F128,";",""))=0),"FORMAT_;",IF(AND(E128="Sponsor country (if multiple countries)",ISBLANK(F128)=TRUE,LEN(F$11)-LEN(SUBSTITUTE(F$11,";",""))&lt;&gt;0),"FORMAT_;",IF(AND(E128="Originator country  (if multiple countries)",LEN(F128)-LEN(SUBSTITUTE(F128,";",""))&lt;&gt;0,ISBLANK(F128)=FALSE,LEN(F128)-LEN(SUBSTITUTE(F128,";",""))&lt;&gt;LEN(F$8)-LEN(SUBSTITUTE(F$8,";",""))),"FORMAT_;",IF(AND(E128="Originator country  (if multiple countries)",ISBLANK(F128)=FALSE,LEN(F128)-LEN(SUBSTITUTE(F128,";",""))=0),"FORMAT_;",IF(AND(E128="Originator country  (if multiple countries)",ISBLANK(F128)=TRUE,LEN(F$8)-LEN(SUBSTITUTE(F$8,";",""))&lt;&gt;0),"FORMAT_;",IF(AND(E128="Original lender country (if multiple countries)",ISBLANK(F128)=FALSE,LEN(F128)-LEN(SUBSTITUTE(F128,";",""))&lt;&gt;0,LEN(F128)-LEN(SUBSTITUTE(F128,";",""))&lt;&gt;LEN(F$14)-LEN(SUBSTITUTE(F$14,";",""))),"FORMAT_;",IF(AND(E128="Original lender country (if multiple countries)",ISBLANK(F128)=TRUE,LEN(F$14)-LEN(SUBSTITUTE(F$14,";",""))&lt;&gt;0),"FORMAT_;",IF(AND(E128="Original lender country (if multiple countries)",ISBLANK(F128)=FALSE,LEN(F128)-LEN(SUBSTITUTE(F128,";",""))=0),"FORMAT_;",IF(OR(AND(E128="Designated Entity LEI",LEN(F128)&lt;&gt;20),AND(G128="{LEI}",LEN(F128)&lt;&gt;0,LEN(F128)&lt;20),AND(G128="{ISIN}",LEN(F128)&lt;&gt;0,LEN(F128)&lt;12),AND(LEN(F128)&lt;&gt;20,E128="Retaining entity LEI",ISBLANK(F128)=FALSE),AND(E128="Instrument ISIN",ISBLANK(F128)=FALSE,LEN(F128)&gt;0,LEN(F128)&lt;11),AND(D128="M",LEFT(G128,4)="{DAT",LEN(F128)&lt;&gt;10)),"FORMAT_LEN",IF(OR(AND(F128&lt;&gt;"",LEFT(G128,4)&lt;&gt;"{TEX",ISNUMBER(SUMPRODUCT(FIND(MID(F128,ROW(INDIRECT("1:"&amp;LEN(F128))),1),W128)))=FALSE),AND(F128&lt;&gt;"",LEFT(G128,4)&lt;&gt;"{TEX",ISERROR(SUMPRODUCT(SEARCH(MID(F128,ROW(INDIRECT("1:"&amp;LEN(TRIM(F128)))),1)," "&amp;W128&amp;CHAR(10)&amp;"""")))=TRUE)),"FORMAT_CHAR",IF(LEFT(G128,4)="{TEX","TEXT","UNK")))))))))))))))))))))))))</f>
        <v>TEXT</v>
      </c>
      <c r="V128" s="126" t="b" cm="1">
        <f t="array" aca="1" ref="V128" ca="1">IF(OR(LEN(F128)&gt;P128+1),FALSE,IF(LEFT(G128,5)="{TEXT",TRUE,IF(AND(ISBLANK(F128)=FALSE,G128="{DATE_TEXT-YYYY-MM-DD}",LEN(F128)&lt;&gt;10),FALSE,IF(AND(ISBLANK(F128)=FALSE,ISNUMBER(SUMPRODUCT(SEARCH(MID(F128,ROW(INDIRECT("1:"&amp;LEN(TRIM(F128)))),1)," "&amp;W128&amp;CHAR(10)&amp;"""")))=FALSE),FALSE,TRUE))))</f>
        <v>1</v>
      </c>
      <c r="W128" s="127" t="str">
        <f>IF(G128="{Applicable/N/A}","N/Aplicable",IF(E128="Designated Entity LEI","ABCDEFGHIJKLMNOPQRSTUVWXYZ0123456789",IF(OR(G128="{ISIN}",G128="{LEI}"),";ABCDEFGHIJKLMNOPQRSTUVWXYZ0123456789",IF(G128="{Master Trust/Other}","Master TuOhe",IF(E128="Securitisation type","Privateublc",IF(LEFT(G128,4)="{CA_",Val!B$21,IF(G128="{COUNTRY_EU_LIST}"," ;abcdefghijklmnopqrstuvwxyzABCDEFGHIJKLMNOPQRSTUVWXYZ0123456789",IF(OR(G128="{NOTIFICATION ID}",G128="{SECURITISATION ID}"),Val!B$15,IF(G128="{COUNTRY_EU}"," ;abcdefghijklmnopqrstuvwxyzABCDEFGHIJKLMNOPQRSTUVWXYZ",IF(G128="{Confirmed/Unconfirmed}","ConfirmedUnc",IF(G128="{Confirmed/Unconfirmed/N/A}","Confirmed/UncNA",IF(LEFT(G128,4)="{DAT","0123456789-",IF(LEFT(G128,4)="{Y/N","YN",IF(OR(LEFT(G128,4)="{N/A",LEFT(G128,4)="{LIS",LEFT(G128,4)="{No ",LEFT(G128,4)="{SEC",LEFT(G128,4)="{Mas"),Val!B$20,IF(LEFT(G128,4)="{TEX",Val!B$21,IF(LEFT(G128,4)="{ALP",Val!B$20,IF(LEFT(G128,4)="{COU",Val!B$20)))))))))))))))))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28" s="132"/>
      <c r="Y128" s="132"/>
      <c r="Z128" s="132"/>
      <c r="AA128" s="132"/>
      <c r="AB128" s="134"/>
      <c r="AC128" s="134"/>
      <c r="AD128" s="132"/>
      <c r="AE128" s="132"/>
      <c r="AF128" s="132"/>
      <c r="AG128" s="129" t="s">
        <v>915</v>
      </c>
      <c r="AH128" s="132"/>
      <c r="AI128" s="117"/>
      <c r="AJ128" s="132"/>
      <c r="AK128" s="75"/>
    </row>
    <row r="129" spans="1:37" s="2" customFormat="1" ht="86.4" x14ac:dyDescent="0.3">
      <c r="A129" s="15" t="s">
        <v>1277</v>
      </c>
      <c r="B129" s="16" t="s">
        <v>559</v>
      </c>
      <c r="C129" s="20" t="s">
        <v>532</v>
      </c>
      <c r="D129" s="21" t="s">
        <v>52</v>
      </c>
      <c r="E129" s="22" t="s">
        <v>533</v>
      </c>
      <c r="F129" s="59" t="s">
        <v>175</v>
      </c>
      <c r="G129" s="60" t="s">
        <v>190</v>
      </c>
      <c r="H129" s="153" t="s">
        <v>534</v>
      </c>
      <c r="I129" s="93" t="s">
        <v>1373</v>
      </c>
      <c r="J129" s="155" t="s">
        <v>535</v>
      </c>
      <c r="K129" s="143" t="s">
        <v>536</v>
      </c>
      <c r="L129" s="143" t="s">
        <v>537</v>
      </c>
      <c r="M129" s="143" t="s">
        <v>171</v>
      </c>
      <c r="N129" s="145" t="s">
        <v>59</v>
      </c>
      <c r="O129" s="126">
        <f t="shared" ca="1" si="5"/>
        <v>1</v>
      </c>
      <c r="P129" s="126">
        <v>12</v>
      </c>
      <c r="Q129" s="127" t="str">
        <f ca="1">IF(AND(E129="Last notification date",MONTH(TODAY())&gt;9,DAY(TODAY())&gt;9),YEAR(TODAY())&amp;"-"&amp;MONTH(TODAY())&amp;"-"&amp;DAY(TODAY()),IF(AND(E129="Last notification date",MONTH(TODAY())&lt;9,DAY(TODAY())&lt;10),YEAR(TODAY())&amp;"-0"&amp;MONTH(TODAY())&amp;"-0"&amp;DAY(TODAY()),IF(AND(E129="Last notification date",MONTH(TODAY())&gt;9,DAY(TODAY())&lt;10),YEAR(TODAY())&amp;"-"&amp;MONTH(TODAY())&amp;"-0"&amp;DAY(TODAY()),IF(AND(E129="Last notification date",MONTH(TODAY())&lt;10,DAY(TODAY())&gt;9),YEAR(TODAY())&amp;"-0"&amp;MONTH(TODAY())&amp;"-"&amp;DAY(TODAY()),IF(LEFT(G129,4)="{SEC","SEC ID",IF(LEFT(G129,4)="{DAT","DATE",IF(LEFT(G129,4)="{TEX",Val!B$21,IF(LEFT(G129,4)="{ALP",Val!B$20,IF(LEFT(G129,4)="{COU",Val!B$20,IF(OR(LEFT(G129,4)="{ISI",LEFT(G129,4)="{LEI"),Val!B$17,IF(OR(LEFT(G129,4)="{CA_",LEFT(G129,4)="{Mas",LEFT(G129,4)="{Y/N",LEFT(G129,4)="{No ",LEFT(G129,4)="{N/A",LEFT(G129,4)="{Con",LEFT(G129,4)="{LIS"),"LIST","")))))))))))</f>
        <v>LIST</v>
      </c>
      <c r="R129" s="126">
        <f t="shared" si="6"/>
        <v>9</v>
      </c>
      <c r="S129" s="128"/>
      <c r="T129" s="126" t="str">
        <f t="shared" si="7"/>
        <v>UNK</v>
      </c>
      <c r="U129" s="126" t="str" cm="1">
        <f t="array" aca="1" ref="U129" ca="1">IF(AND(E129="Payment exemption explanation",ISBLANK(F129)=FALSE,F$77="Confirmed"),"FORMAT",IF(AND(E129="Historical Default and Loss Performance Data location",F$3="Public",ISBLANK(F129)=TRUE),"FORMAT",IF(AND(E128="Subject to severe clawback",F128="Y",ISBLANK(F129)=TRUE),"FORMAT",IF(AND(E128="Subject to severe clawback",F128="N",ISBLANK(F129)=FALSE),"FORMAT",IF(AND(OR(E129="Credit granting criteria supervision comment",E129="Credit granting criteria compliance comment"),ISBLANK(F129)=FALSE,OR(AND(F$34="N",E524="Originator (or original lender) is not a Credit institution"),AND(F$37="N",E$37="Originator (or original lender) is not a Credit institution"))),"FORMAT_S17",IF(AND(C129="STSS60",E129="Location of Liability cash flow model",ISBLANK(F129)=TRUE,F$3="Public"),"FORMAT_S60",IF(AND(C129="STSS58",E129="Historical Default and Loss Performance Data location",ISBLANK(F129)=TRUE,F$3="Public"),"FORMAT_S37",IF(AND(E129="Sponsor LEI",ISBLANK(F129)=TRUE,ISBLANK(F$8)=TRUE),"FORMAT_LEI",IF(AND(E129="Originator LEI",ISBLANK(F129)=TRUE,ISBLANK(F$11)=TRUE),"FORMAT_LEI",IF(OR(T129="EMPTY",P129+1&lt;LEN(F129),AND(G128="{Confirmed/Unconfirmed/N/A}",S129="N/A",F128="N/A",F129&lt;&gt;"")),"FORMAT",IF(OR(AND(E129="Non-ABCP securitisation unique identifier",MID(F129,21,1)&lt;&gt;"N"),AND(E129="ABCP transaction unique identifier",MID(F129,21,1)&lt;&gt;"T"),AND(E129="ABCP programme unique identifier",MID(F129,21,1)&lt;&gt;"P")),"FORMAT_SEC_ID",IF(AND(E129="Underlying exposures classification",F129&lt;&gt;"residential mortgages",F129&lt;&gt;"commercial mortgages",F129&lt;&gt;"credit facilities provided to individuals for personal, family or household consumption purposes",F129&lt;&gt;"credit facilities, including loans and leases, provided to any type of enterprise or corporation",F129&lt;&gt;"auto loans/leases",F129&lt;&gt;"credit-card receivables",F129&lt;&gt;"trade receivables",F129&lt;&gt;"others"),"FORMAT_LIST",IF(AND(E129="Instrument code",LEN(F129)-LEN(SUBSTITUTE(F129,";",""))&lt;&gt;LEN(F128)-LEN(SUBSTITUTE(F128,";",""))),"FORMAT_;",IF(AND(E129="Sponsor country (if multiple countries)",LEN(F129)-LEN(SUBSTITUTE(F129,";",""))&lt;&gt;LEN(F$11)-LEN(SUBSTITUTE(F$11,";",""))),"FORMAT_;",IF(AND(E129="Sponsor country (if multiple countries)",ISBLANK(F129)=FALSE,LEN(F129)-LEN(SUBSTITUTE(F129,";",""))=0),"FORMAT_;",IF(AND(E129="Sponsor country (if multiple countries)",ISBLANK(F129)=TRUE,LEN(F$11)-LEN(SUBSTITUTE(F$11,";",""))&lt;&gt;0),"FORMAT_;",IF(AND(E129="Originator country  (if multiple countries)",LEN(F129)-LEN(SUBSTITUTE(F129,";",""))&lt;&gt;0,ISBLANK(F129)=FALSE,LEN(F129)-LEN(SUBSTITUTE(F129,";",""))&lt;&gt;LEN(F$8)-LEN(SUBSTITUTE(F$8,";",""))),"FORMAT_;",IF(AND(E129="Originator country  (if multiple countries)",ISBLANK(F129)=FALSE,LEN(F129)-LEN(SUBSTITUTE(F129,";",""))=0),"FORMAT_;",IF(AND(E129="Originator country  (if multiple countries)",ISBLANK(F129)=TRUE,LEN(F$8)-LEN(SUBSTITUTE(F$8,";",""))&lt;&gt;0),"FORMAT_;",IF(AND(E129="Original lender country (if multiple countries)",ISBLANK(F129)=FALSE,LEN(F129)-LEN(SUBSTITUTE(F129,";",""))&lt;&gt;0,LEN(F129)-LEN(SUBSTITUTE(F129,";",""))&lt;&gt;LEN(F$14)-LEN(SUBSTITUTE(F$14,";",""))),"FORMAT_;",IF(AND(E129="Original lender country (if multiple countries)",ISBLANK(F129)=TRUE,LEN(F$14)-LEN(SUBSTITUTE(F$14,";",""))&lt;&gt;0),"FORMAT_;",IF(AND(E129="Original lender country (if multiple countries)",ISBLANK(F129)=FALSE,LEN(F129)-LEN(SUBSTITUTE(F129,";",""))=0),"FORMAT_;",IF(OR(AND(E129="Designated Entity LEI",LEN(F129)&lt;&gt;20),AND(G129="{LEI}",LEN(F129)&lt;&gt;0,LEN(F129)&lt;20),AND(G129="{ISIN}",LEN(F129)&lt;&gt;0,LEN(F129)&lt;12),AND(LEN(F129)&lt;&gt;20,E129="Retaining entity LEI",ISBLANK(F129)=FALSE),AND(E129="Instrument ISIN",ISBLANK(F129)=FALSE,LEN(F129)&gt;0,LEN(F129)&lt;11),AND(D129="M",LEFT(G129,4)="{DAT",LEN(F129)&lt;&gt;10)),"FORMAT_LEN",IF(OR(AND(F129&lt;&gt;"",LEFT(G129,4)&lt;&gt;"{TEX",ISNUMBER(SUMPRODUCT(FIND(MID(F129,ROW(INDIRECT("1:"&amp;LEN(F129))),1),W129)))=FALSE),AND(F129&lt;&gt;"",LEFT(G129,4)&lt;&gt;"{TEX",ISERROR(SUMPRODUCT(SEARCH(MID(F129,ROW(INDIRECT("1:"&amp;LEN(TRIM(F129)))),1)," "&amp;W129&amp;CHAR(10)&amp;"""")))=TRUE)),"FORMAT_CHAR",IF(LEFT(G129,4)="{TEX","TEXT","UNK")))))))))))))))))))))))))</f>
        <v>UNK</v>
      </c>
      <c r="V129" s="126" t="b" cm="1">
        <f t="array" aca="1" ref="V129" ca="1">IF(OR(LEN(F129)&gt;P129+1),FALSE,IF(LEFT(G129,5)="{TEXT",TRUE,IF(AND(ISBLANK(F129)=FALSE,G129="{DATE_TEXT-YYYY-MM-DD}",LEN(F129)&lt;&gt;10),FALSE,IF(AND(ISBLANK(F129)=FALSE,ISNUMBER(SUMPRODUCT(SEARCH(MID(F129,ROW(INDIRECT("1:"&amp;LEN(TRIM(F129)))),1)," "&amp;W129&amp;CHAR(10)&amp;"""")))=FALSE),FALSE,TRUE))))</f>
        <v>1</v>
      </c>
      <c r="W129" s="127" t="str">
        <f>IF(G129="{Applicable/N/A}","N/Aplicable",IF(E129="Designated Entity LEI","ABCDEFGHIJKLMNOPQRSTUVWXYZ0123456789",IF(OR(G129="{ISIN}",G129="{LEI}"),";ABCDEFGHIJKLMNOPQRSTUVWXYZ0123456789",IF(G129="{Master Trust/Other}","Master TuOhe",IF(E129="Securitisation type","Privateublc",IF(LEFT(G129,4)="{CA_",Val!B$21,IF(G129="{COUNTRY_EU_LIST}"," ;abcdefghijklmnopqrstuvwxyzABCDEFGHIJKLMNOPQRSTUVWXYZ0123456789",IF(OR(G129="{NOTIFICATION ID}",G129="{SECURITISATION ID}"),Val!B$15,IF(G129="{COUNTRY_EU}"," ;abcdefghijklmnopqrstuvwxyzABCDEFGHIJKLMNOPQRSTUVWXYZ",IF(G129="{Confirmed/Unconfirmed}","ConfirmedUnc",IF(G129="{Confirmed/Unconfirmed/N/A}","Confirmed/UncNA",IF(LEFT(G129,4)="{DAT","0123456789-",IF(LEFT(G129,4)="{Y/N","YN",IF(OR(LEFT(G129,4)="{N/A",LEFT(G129,4)="{LIS",LEFT(G129,4)="{No ",LEFT(G129,4)="{SEC",LEFT(G129,4)="{Mas"),Val!B$20,IF(LEFT(G129,4)="{TEX",Val!B$21,IF(LEFT(G129,4)="{ALP",Val!B$20,IF(LEFT(G129,4)="{COU",Val!B$20)))))))))))))))))</f>
        <v>ConfirmedUnc</v>
      </c>
      <c r="X129" s="132"/>
      <c r="Y129" s="132"/>
      <c r="Z129" s="132"/>
      <c r="AA129" s="132"/>
      <c r="AB129" s="134"/>
      <c r="AC129" s="134"/>
      <c r="AD129" s="132"/>
      <c r="AE129" s="132"/>
      <c r="AF129" s="132"/>
      <c r="AG129" s="129" t="s">
        <v>917</v>
      </c>
      <c r="AH129" s="132"/>
      <c r="AI129" s="117"/>
      <c r="AJ129" s="132"/>
      <c r="AK129" s="75"/>
    </row>
    <row r="130" spans="1:37" s="2" customFormat="1" ht="144" x14ac:dyDescent="0.3">
      <c r="A130" s="15" t="s">
        <v>1278</v>
      </c>
      <c r="B130" s="16" t="s">
        <v>565</v>
      </c>
      <c r="C130" s="30" t="s">
        <v>532</v>
      </c>
      <c r="D130" s="31" t="s">
        <v>46</v>
      </c>
      <c r="E130" s="26" t="s">
        <v>539</v>
      </c>
      <c r="F130" s="138" t="s">
        <v>1487</v>
      </c>
      <c r="G130" s="109" t="s">
        <v>114</v>
      </c>
      <c r="H130" s="154"/>
      <c r="I130" s="88" t="s">
        <v>1335</v>
      </c>
      <c r="J130" s="159" t="s">
        <v>535</v>
      </c>
      <c r="K130" s="144" t="s">
        <v>536</v>
      </c>
      <c r="L130" s="144" t="s">
        <v>537</v>
      </c>
      <c r="M130" s="144" t="s">
        <v>171</v>
      </c>
      <c r="N130" s="146" t="s">
        <v>59</v>
      </c>
      <c r="O130" s="126">
        <f t="shared" ca="1" si="5"/>
        <v>1</v>
      </c>
      <c r="P130" s="126">
        <v>5000</v>
      </c>
      <c r="Q130" s="127" t="str">
        <f ca="1">IF(AND(E130="Last notification date",MONTH(TODAY())&gt;9,DAY(TODAY())&gt;9),YEAR(TODAY())&amp;"-"&amp;MONTH(TODAY())&amp;"-"&amp;DAY(TODAY()),IF(AND(E130="Last notification date",MONTH(TODAY())&lt;9,DAY(TODAY())&lt;10),YEAR(TODAY())&amp;"-0"&amp;MONTH(TODAY())&amp;"-0"&amp;DAY(TODAY()),IF(AND(E130="Last notification date",MONTH(TODAY())&gt;9,DAY(TODAY())&lt;10),YEAR(TODAY())&amp;"-"&amp;MONTH(TODAY())&amp;"-0"&amp;DAY(TODAY()),IF(AND(E130="Last notification date",MONTH(TODAY())&lt;10,DAY(TODAY())&gt;9),YEAR(TODAY())&amp;"-0"&amp;MONTH(TODAY())&amp;"-"&amp;DAY(TODAY()),IF(LEFT(G130,4)="{SEC","SEC ID",IF(LEFT(G130,4)="{DAT","DATE",IF(LEFT(G130,4)="{TEX",Val!B$21,IF(LEFT(G130,4)="{ALP",Val!B$20,IF(LEFT(G130,4)="{COU",Val!B$20,IF(OR(LEFT(G130,4)="{ISI",LEFT(G130,4)="{LEI"),Val!B$17,IF(OR(LEFT(G130,4)="{CA_",LEFT(G130,4)="{Mas",LEFT(G130,4)="{Y/N",LEFT(G130,4)="{No ",LEFT(G130,4)="{N/A",LEFT(G130,4)="{Con",LEFT(G130,4)="{LIS"),"LIST","")))))))))))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0" s="126">
        <f t="shared" si="6"/>
        <v>356</v>
      </c>
      <c r="S130" s="128"/>
      <c r="T130" s="126" t="str">
        <f t="shared" si="7"/>
        <v>UNK</v>
      </c>
      <c r="U130" s="126" t="str" cm="1">
        <f t="array" aca="1" ref="U130" ca="1">IF(AND(E130="Payment exemption explanation",ISBLANK(F130)=FALSE,F$77="Confirmed"),"FORMAT",IF(AND(E130="Historical Default and Loss Performance Data location",F$3="Public",ISBLANK(F130)=TRUE),"FORMAT",IF(AND(E129="Subject to severe clawback",F129="Y",ISBLANK(F130)=TRUE),"FORMAT",IF(AND(E129="Subject to severe clawback",F129="N",ISBLANK(F130)=FALSE),"FORMAT",IF(AND(OR(E130="Credit granting criteria supervision comment",E130="Credit granting criteria compliance comment"),ISBLANK(F130)=FALSE,OR(AND(F$34="N",E525="Originator (or original lender) is not a Credit institution"),AND(F$37="N",E$37="Originator (or original lender) is not a Credit institution"))),"FORMAT_S17",IF(AND(C130="STSS60",E130="Location of Liability cash flow model",ISBLANK(F130)=TRUE,F$3="Public"),"FORMAT_S60",IF(AND(C130="STSS58",E130="Historical Default and Loss Performance Data location",ISBLANK(F130)=TRUE,F$3="Public"),"FORMAT_S37",IF(AND(E130="Sponsor LEI",ISBLANK(F130)=TRUE,ISBLANK(F$8)=TRUE),"FORMAT_LEI",IF(AND(E130="Originator LEI",ISBLANK(F130)=TRUE,ISBLANK(F$11)=TRUE),"FORMAT_LEI",IF(OR(T130="EMPTY",P130+1&lt;LEN(F130),AND(G129="{Confirmed/Unconfirmed/N/A}",S130="N/A",F129="N/A",F130&lt;&gt;"")),"FORMAT",IF(OR(AND(E130="Non-ABCP securitisation unique identifier",MID(F130,21,1)&lt;&gt;"N"),AND(E130="ABCP transaction unique identifier",MID(F130,21,1)&lt;&gt;"T"),AND(E130="ABCP programme unique identifier",MID(F130,21,1)&lt;&gt;"P")),"FORMAT_SEC_ID",IF(AND(E130="Underlying exposures classification",F130&lt;&gt;"residential mortgages",F130&lt;&gt;"commercial mortgages",F130&lt;&gt;"credit facilities provided to individuals for personal, family or household consumption purposes",F130&lt;&gt;"credit facilities, including loans and leases, provided to any type of enterprise or corporation",F130&lt;&gt;"auto loans/leases",F130&lt;&gt;"credit-card receivables",F130&lt;&gt;"trade receivables",F130&lt;&gt;"others"),"FORMAT_LIST",IF(AND(E130="Instrument code",LEN(F130)-LEN(SUBSTITUTE(F130,";",""))&lt;&gt;LEN(F129)-LEN(SUBSTITUTE(F129,";",""))),"FORMAT_;",IF(AND(E130="Sponsor country (if multiple countries)",LEN(F130)-LEN(SUBSTITUTE(F130,";",""))&lt;&gt;LEN(F$11)-LEN(SUBSTITUTE(F$11,";",""))),"FORMAT_;",IF(AND(E130="Sponsor country (if multiple countries)",ISBLANK(F130)=FALSE,LEN(F130)-LEN(SUBSTITUTE(F130,";",""))=0),"FORMAT_;",IF(AND(E130="Sponsor country (if multiple countries)",ISBLANK(F130)=TRUE,LEN(F$11)-LEN(SUBSTITUTE(F$11,";",""))&lt;&gt;0),"FORMAT_;",IF(AND(E130="Originator country  (if multiple countries)",LEN(F130)-LEN(SUBSTITUTE(F130,";",""))&lt;&gt;0,ISBLANK(F130)=FALSE,LEN(F130)-LEN(SUBSTITUTE(F130,";",""))&lt;&gt;LEN(F$8)-LEN(SUBSTITUTE(F$8,";",""))),"FORMAT_;",IF(AND(E130="Originator country  (if multiple countries)",ISBLANK(F130)=FALSE,LEN(F130)-LEN(SUBSTITUTE(F130,";",""))=0),"FORMAT_;",IF(AND(E130="Originator country  (if multiple countries)",ISBLANK(F130)=TRUE,LEN(F$8)-LEN(SUBSTITUTE(F$8,";",""))&lt;&gt;0),"FORMAT_;",IF(AND(E130="Original lender country (if multiple countries)",ISBLANK(F130)=FALSE,LEN(F130)-LEN(SUBSTITUTE(F130,";",""))&lt;&gt;0,LEN(F130)-LEN(SUBSTITUTE(F130,";",""))&lt;&gt;LEN(F$14)-LEN(SUBSTITUTE(F$14,";",""))),"FORMAT_;",IF(AND(E130="Original lender country (if multiple countries)",ISBLANK(F130)=TRUE,LEN(F$14)-LEN(SUBSTITUTE(F$14,";",""))&lt;&gt;0),"FORMAT_;",IF(AND(E130="Original lender country (if multiple countries)",ISBLANK(F130)=FALSE,LEN(F130)-LEN(SUBSTITUTE(F130,";",""))=0),"FORMAT_;",IF(OR(AND(E130="Designated Entity LEI",LEN(F130)&lt;&gt;20),AND(G130="{LEI}",LEN(F130)&lt;&gt;0,LEN(F130)&lt;20),AND(G130="{ISIN}",LEN(F130)&lt;&gt;0,LEN(F130)&lt;12),AND(LEN(F130)&lt;&gt;20,E130="Retaining entity LEI",ISBLANK(F130)=FALSE),AND(E130="Instrument ISIN",ISBLANK(F130)=FALSE,LEN(F130)&gt;0,LEN(F130)&lt;11),AND(D130="M",LEFT(G130,4)="{DAT",LEN(F130)&lt;&gt;10)),"FORMAT_LEN",IF(OR(AND(F130&lt;&gt;"",LEFT(G130,4)&lt;&gt;"{TEX",ISNUMBER(SUMPRODUCT(FIND(MID(F130,ROW(INDIRECT("1:"&amp;LEN(F130))),1),W130)))=FALSE),AND(F130&lt;&gt;"",LEFT(G130,4)&lt;&gt;"{TEX",ISERROR(SUMPRODUCT(SEARCH(MID(F130,ROW(INDIRECT("1:"&amp;LEN(TRIM(F130)))),1)," "&amp;W130&amp;CHAR(10)&amp;"""")))=TRUE)),"FORMAT_CHAR",IF(LEFT(G130,4)="{TEX","TEXT","UNK")))))))))))))))))))))))))</f>
        <v>TEXT</v>
      </c>
      <c r="V130" s="126" t="b" cm="1">
        <f t="array" aca="1" ref="V130" ca="1">IF(OR(LEN(F130)&gt;P130+1),FALSE,IF(LEFT(G130,5)="{TEXT",TRUE,IF(AND(ISBLANK(F130)=FALSE,G130="{DATE_TEXT-YYYY-MM-DD}",LEN(F130)&lt;&gt;10),FALSE,IF(AND(ISBLANK(F130)=FALSE,ISNUMBER(SUMPRODUCT(SEARCH(MID(F130,ROW(INDIRECT("1:"&amp;LEN(TRIM(F130)))),1)," "&amp;W130&amp;CHAR(10)&amp;"""")))=FALSE),FALSE,TRUE))))</f>
        <v>1</v>
      </c>
      <c r="W130" s="127" t="str">
        <f>IF(G130="{Applicable/N/A}","N/Aplicable",IF(E130="Designated Entity LEI","ABCDEFGHIJKLMNOPQRSTUVWXYZ0123456789",IF(OR(G130="{ISIN}",G130="{LEI}"),";ABCDEFGHIJKLMNOPQRSTUVWXYZ0123456789",IF(G130="{Master Trust/Other}","Master TuOhe",IF(E130="Securitisation type","Privateublc",IF(LEFT(G130,4)="{CA_",Val!B$21,IF(G130="{COUNTRY_EU_LIST}"," ;abcdefghijklmnopqrstuvwxyzABCDEFGHIJKLMNOPQRSTUVWXYZ0123456789",IF(OR(G130="{NOTIFICATION ID}",G130="{SECURITISATION ID}"),Val!B$15,IF(G130="{COUNTRY_EU}"," ;abcdefghijklmnopqrstuvwxyzABCDEFGHIJKLMNOPQRSTUVWXYZ",IF(G130="{Confirmed/Unconfirmed}","ConfirmedUnc",IF(G130="{Confirmed/Unconfirmed/N/A}","Confirmed/UncNA",IF(LEFT(G130,4)="{DAT","0123456789-",IF(LEFT(G130,4)="{Y/N","YN",IF(OR(LEFT(G130,4)="{N/A",LEFT(G130,4)="{LIS",LEFT(G130,4)="{No ",LEFT(G130,4)="{SEC",LEFT(G130,4)="{Mas"),Val!B$20,IF(LEFT(G130,4)="{TEX",Val!B$21,IF(LEFT(G130,4)="{ALP",Val!B$20,IF(LEFT(G130,4)="{COU",Val!B$20)))))))))))))))))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0" s="132"/>
      <c r="Y130" s="132"/>
      <c r="Z130" s="132"/>
      <c r="AA130" s="132"/>
      <c r="AB130" s="134"/>
      <c r="AC130" s="134"/>
      <c r="AD130" s="132"/>
      <c r="AE130" s="132"/>
      <c r="AF130" s="132"/>
      <c r="AG130" s="129" t="s">
        <v>914</v>
      </c>
      <c r="AH130" s="132"/>
      <c r="AI130" s="117"/>
      <c r="AJ130" s="132"/>
      <c r="AK130" s="75"/>
    </row>
    <row r="131" spans="1:37" s="2" customFormat="1" ht="86.4" x14ac:dyDescent="0.3">
      <c r="A131" s="15" t="s">
        <v>1279</v>
      </c>
      <c r="B131" s="16" t="s">
        <v>567</v>
      </c>
      <c r="C131" s="20" t="s">
        <v>541</v>
      </c>
      <c r="D131" s="21" t="s">
        <v>52</v>
      </c>
      <c r="E131" s="22" t="s">
        <v>542</v>
      </c>
      <c r="F131" s="45" t="s">
        <v>175</v>
      </c>
      <c r="G131" s="60" t="s">
        <v>190</v>
      </c>
      <c r="H131" s="153" t="s">
        <v>543</v>
      </c>
      <c r="I131" s="93" t="s">
        <v>1373</v>
      </c>
      <c r="J131" s="155" t="s">
        <v>544</v>
      </c>
      <c r="K131" s="143" t="s">
        <v>545</v>
      </c>
      <c r="L131" s="143" t="s">
        <v>546</v>
      </c>
      <c r="M131" s="143" t="s">
        <v>171</v>
      </c>
      <c r="N131" s="145" t="s">
        <v>59</v>
      </c>
      <c r="O131" s="126">
        <f t="shared" ref="O131:O161" ca="1" si="8">IF(LEFT(U131,6)="FORMAT","FMT",IF(AND(E131="Designated Entity LEI",ISBLANK(F131)=FALSE,ISNUMBER(SEARCH(F131,F$8))=FALSE,ISNUMBER(SEARCH(F131,F$11))=FALSE),"DE",IF(AND(C131="STSS1",OR(AND(E131="Instrument ISIN",ISBLANK(F131)=TRUE,ISBLANK(F132)=TRUE,ISBLANK(F133)=TRUE),AND(E131="Instrument code",ISBLANK(F131)=TRUE,ISBLANK(F130)=TRUE,ISBLANK(F$5)=TRUE),AND(E131="Instrument code type",ISBLANK(F131)=TRUE,ISBLANK(F132)=TRUE,ISBLANK(F130)=TRUE),AND(E131="Instrument code",ISBLANK(F131)=TRUE,ISBLANK(F130)=FALSE),AND(E131="Instrument code type",ISBLANK(F131)=FALSE,ISBLANK(F132)=TRUE))),"S1",IF(AND(C131="STSS8",OR(AND(OR(E131="Sponsor country",E131="Originator country",E131="SSPE country",E131="Original Lender country"),ISBLANK(F132)=FALSE,ISBLANK(F131)=FALSE),AND(RIGHT(E131,23)="(if multiple countries)",ISBLANK(F130)=FALSE,ISBLANK(F131)=FALSE),AND(OR(E131="Sponsor country",E131="Originator country",E131="Original Lender country"),ISBLANK(F132)=TRUE,ISBLANK(F131)=TRUE,ISBLANK(F130)=FALSE))),"S8",IF(AND(C131="STSS5",OR(AND(E131="Exemption on Prospectus",ISBLANK(F131)=TRUE,ISBLANK(F130)=TRUE,ISBLANK(F$23)=TRUE,F$3="Public"),AND(E131="Prospectus Country",ISBLANK(F131)=TRUE,ISBLANK(F132)=TRUE,ISBLANK(F133)=TRUE,F$3="Public"),AND(E131="Prospectus identifier ",ISBLANK(F131)=TRUE,ISBLANK(F132)=TRUE,ISBLANK(F130)=TRUE,F$3="Public"),AND(E131="Exemption on Prospectus",ISBLANK(F131)=FALSE,ISBLANK(F130)=FALSE,ISBLANK(F$23)=FALSE),AND(E131="Prospectus Country",ISBLANK(F131)=FALSE,ISBLANK(F132)=FALSE,ISBLANK(F133)=FALSE),AND(E131="Prospectus identifier ",ISBLANK(F131)=FALSE,ISBLANK(F130)=FALSE,ISBLANK(F130)=FALSE),AND(E131="Prospectus Country",ISBLANK(F131)=FALSE,ISBLANK(F132)=TRUE),AND(E131="Prospectus identifier",ISBLANK(F131)=FALSE,ISBLANK(F130)=TRUE),AND(E131="Prospectus Country",ISBLANK(F131)=TRUE,ISBLANK(F132)=FALSE),AND(E131="Prospectus identifier",ISBLANK(F131)=TRUE,ISBLANK(F130)=FALSE),AND(E131="Prospectus identifier",ISBLANK(F131)=FALSE,ISBLANK(F132)=FALSE,F$3="Public"),AND(E131="Prospectus Country",ISBLANK(F131)=FALSE,ISBLANK(F133)=FALSE,F$3="Public"))),"S5",IF(AND(C131="STSS6",E131="Securitisation Repository name",ISBLANK(F131)=TRUE,F$3="Public"),"S6",IF(AND(C131="STSS12",OR(AND(S131&lt;&gt;"",S131&gt;TODAY()+1))),"S12",IF(AND(C131="STSS13",OR(AND(F$32="N",E$32="Authorised Third party flag",E131&lt;&gt;"Authorised Third party flag",ISBLANK(F131)=FALSE),AND(F$32="Y",E$32="Authorised Third party flag",E131&lt;&gt;"Authorised Third party flag",ISBLANK(F131)=TRUE))),"S13",IF(AND(C131="STSS14",OR(AND(E$32="Authorised Third party flag",E131&lt;&gt;"Authorised Third party flag",F$32="N",ISBLANK(F131)=FALSE),AND(E$32="Authorised Third party flag",E131&lt;&gt;"Authorised Third party flag",F$32="Y",ISBLANK(F131)=TRUE),AND(E$32="Authorised Third party flag",E131&lt;&gt;"Authorised Third party flag",F$32="N",ISBLANK(F131)=FALSE),AND(E$32="Authorised Third party flag",E131&lt;&gt;"Authorised Third party flag",F$32="Y",ISBLANK(F131)=TRUE))),"S14",IF(AND(C131="STSS15",OR(AND(E$32="Authorised Third party flag",F$32="N",E131&lt;&gt;"Authorised Third party flag",ISBLANK(F131)=FALSE),AND(E131&lt;&gt;"Authorised Third party flag",E$32="Authorised Third party flag",F$32="Y",ISBLANK(F131)=TRUE),AND(RIGHT(E131,11)="t Authority",E$32="Authorised Third party flag",F$32="N",ISBLANK(F131)=FALSE))),"S15",IF(AND(C131="STSS4",OR(AND(E131="Multiple STS notifications reason",ISBLANK(F131)=TRUE,F130="Y"),AND(E131="Multiple STS notifications comment",ISBLANK(F131)=TRUE,F$20="Y"),AND(E131="Multiple STS notifications reason",ISBLANK(F131)=FALSE,F130="N"),AND(E131="Multiple STS notifications comment",ISBLANK(F131)=FALSE,F$20="N"))),"Trust",IF(OR(AND(RIGHT(G131,7)="ed/N/A}",F131&lt;&gt;"Confirmed",F131&lt;&gt;"Unconfirmed",F131&lt;&gt;"N/A"),AND(G131="{Confirmed/Unconfirmed}",F131&lt;&gt;"Confirmed",F131&lt;&gt;"Unconfirmed")),"lst",IF(AND(RIGHT(G130,7)="ed/N/A}",C131&lt;&gt;"STSS61",C131&lt;&gt;"STSS23",F130&lt;&gt;"N/A",ISBLANK(F131)=TRUE,D131="C"),"CND",IF(AND(F131="Unconfirmed",C131&lt;&gt;"STSS32"),"UCF",IF(AND(C131="STSS21",E131="Subject to severe clawback",F131="Y"),"S21",IF(AND(C131="STSS23",OR(AND(E130="The seller is not the original lender flag",F131="N/A",F130="Y"),AND(E130="The seller is not the original lender flag",F131&lt;&gt;"N/A",F130="N"),AND(E$48="The seller is not the original lender flag",ISBLANK(F131)=TRUE,F$48="Y"))),"S23",IF(AND(C131="STSS32",OR(AND(E131="Payment exemption",F$77="Unconfirmed",OR(F131="N/A",F131="No exemption",ISBLANK(F131)=TRUE)),AND(E131="Payment exemption",ISBLANK(F131)=FALSE,F$77="Confirmed"))),"S32",IF(AND(C131="STSS18",OR(AND(E131="Credit granting criteria compliance confirmation",F131&lt;&gt;"N/A",F130="N"),AND(E131="Credit granting criteria compliance confirmation",OR(ISBLANK(F131)=TRUE,F131="N/A"),F130="Y"))),"S18",IF(AND(C131="STSS19",OR(AND(F131&lt;&gt;"N/A",F$37="N",E131="Credit granting criteria supervision confirmation"),AND(OR(ISBLANK(F131)=TRUE,F131="N/A"),F$37="Y",E131="Credit granting criteria supervision confirmation"))),"S19",IF(AND(C131="STSS29",OR(AND(E131="Residential Loan requirement confirmation",F131&lt;&gt;"N/A",F$29&lt;&gt;"residential mortgages"),AND(E131="Residential Loan requirement confirmation",F131="N/A",F$29="residential mortgages"))),"S29",IF(AND(C131="STSS34",OR(AND(D131="C",E131="Other options used comment",F130="Y",ISBLANK(F131)=TRUE),AND(E131="Other options used comment",F130="N",D131="C",ISBLANK(F131)=FALSE),AND(E131="No compliance with risk retention requirements",F131="Y"),AND(E131="Vertical slice",F131="N",F132="N",F133="N",F134="N",F135="N",F136="N",F137="N"),AND(E131="Seller's share",F131="N",F132="N",F133="N",F134="N",F135="N",F136="N",F$87="N"),AND(E131="Randomly-selected exposures kept on balance sheet",F131="N",F132="N",F133="N",F134="N",F135="N",F$87="N",F$88="N"),AND(E131="First loss tranche",F131="N",F132="N",F133="N",F134="N",F$87="N",F$88="N",F$89="N"),AND(E131="First loss exposure in each asset indicator",F131="N",F132="N",F133="N",F$87="N",F$88="N",F$89="N",F$90="N"),AND(E131="No compliance with risk retention requirements",F131="N",F132="N",F$87="N",F$88="N",F$89="N",F$90="N",F$91="N"),AND(E131="Other option indicator",F131="N",F$87="N",F$88="N",F$89="N",F$90="N",F$91="N",F$92="N"),AND(E131="Retaining entity LEI",ISBLANK(F131)=TRUE,ISBLANK(F132)=TRUE),AND(E131="Retaining entity name",ISBLANK(F131)=TRUE,ISBLANK(F130)=TRUE))),"S34",IF(AND(C131="STSS37",OR(AND(F131="N/A",E131="Common standards underwriting derivatives confirmation",F$97&lt;&gt;"No derivatives"),AND(F131&lt;&gt;"N/A",E131="Common standards underwriting derivatives confirmation",F$97="No derivatives"))),"S37",IF(AND(C131="STSS44",F131="N/A",E131="Credit quality deterioration trigger confirmation",F$113="Confirmed"),"S44",IF(OR(AND(C131="STSS46",F131&lt;&gt;"N/A",E131="Credit quality deterioration trigger confirmation",F$119="N/A"),AND(C131="STSS46",F131="N/A",E131="Credit quality deterioration trigger confirmation",F$119&lt;&gt;"N/A")),"S46",IF(OR(AND(C131="STSS47",F131&lt;&gt;"N/A",E131="Insolvency-related event confirmation",F$119="N/A"),AND(C131="STS47",F131="N/A",E131="Insolvency-related event confirmation",F$119&lt;&gt;"N/A")),"S47",IF(OR(AND(C131="STSS48",F131&lt;&gt;"N/A",E131="Pre-determined threshold value confirmation",F$119="N/A"),AND(C131="STSS48",F131="N/A",E131="Pre-determined threshold value confirmation",F$119&lt;&gt;"N/A")),"S48",IF(OR(AND(C131="STSS49",F131&lt;&gt;"N/A",E131="New underlying exposures failure generation confirmation",F$119="N/A"),AND(C131="STSS49",F131="N/A",E131="New underlying exposures failure generation confirmation",F$119&lt;&gt;"N/A")),"S49",IF(AND(C131="STSS61",OR(AND(OR(F$29="residential mortgages",F$29="auto loans/leases"),F131="Not available",E131="Environmental performance availability"),AND(OR(F$29="residential mortgages",F$29="auto loans/leases"),F131="N/A",E131="Environmental performance availability"),AND(F$29&lt;&gt;"residential mortgages",F$29&lt;&gt;"auto loans/leases",F131&lt;&gt;"N/A",E131="Environmental performance availability"),AND(E131="Environmental performance explanation",F130="Available",ISBLANK(F131)=TRUE))),"S61",1))))))))))))))))))))))))))))</f>
        <v>1</v>
      </c>
      <c r="P131" s="126">
        <v>12</v>
      </c>
      <c r="Q131" s="127" t="str">
        <f ca="1">IF(AND(E131="Last notification date",MONTH(TODAY())&gt;9,DAY(TODAY())&gt;9),YEAR(TODAY())&amp;"-"&amp;MONTH(TODAY())&amp;"-"&amp;DAY(TODAY()),IF(AND(E131="Last notification date",MONTH(TODAY())&lt;9,DAY(TODAY())&lt;10),YEAR(TODAY())&amp;"-0"&amp;MONTH(TODAY())&amp;"-0"&amp;DAY(TODAY()),IF(AND(E131="Last notification date",MONTH(TODAY())&gt;9,DAY(TODAY())&lt;10),YEAR(TODAY())&amp;"-"&amp;MONTH(TODAY())&amp;"-0"&amp;DAY(TODAY()),IF(AND(E131="Last notification date",MONTH(TODAY())&lt;10,DAY(TODAY())&gt;9),YEAR(TODAY())&amp;"-0"&amp;MONTH(TODAY())&amp;"-"&amp;DAY(TODAY()),IF(LEFT(G131,4)="{SEC","SEC ID",IF(LEFT(G131,4)="{DAT","DATE",IF(LEFT(G131,4)="{TEX",Val!B$21,IF(LEFT(G131,4)="{ALP",Val!B$20,IF(LEFT(G131,4)="{COU",Val!B$20,IF(OR(LEFT(G131,4)="{ISI",LEFT(G131,4)="{LEI"),Val!B$17,IF(OR(LEFT(G131,4)="{CA_",LEFT(G131,4)="{Mas",LEFT(G131,4)="{Y/N",LEFT(G131,4)="{No ",LEFT(G131,4)="{N/A",LEFT(G131,4)="{Con",LEFT(G131,4)="{LIS"),"LIST","")))))))))))</f>
        <v>LIST</v>
      </c>
      <c r="R131" s="126">
        <f t="shared" ref="R131:R161" si="9">LEN(F131)</f>
        <v>9</v>
      </c>
      <c r="S131" s="128"/>
      <c r="T131" s="126" t="str">
        <f t="shared" ref="T131:T161" si="10">IF(AND(D131="M",ISBLANK(F131)=TRUE),"EMPTY",IF(AND(D131&lt;&gt;"M",ISBLANK(F131)=TRUE),"BLANK","UNK"))</f>
        <v>UNK</v>
      </c>
      <c r="U131" s="126" t="str" cm="1">
        <f t="array" aca="1" ref="U131" ca="1">IF(AND(E131="Payment exemption explanation",ISBLANK(F131)=FALSE,F$77="Confirmed"),"FORMAT",IF(AND(E131="Historical Default and Loss Performance Data location",F$3="Public",ISBLANK(F131)=TRUE),"FORMAT",IF(AND(E130="Subject to severe clawback",F130="Y",ISBLANK(F131)=TRUE),"FORMAT",IF(AND(E130="Subject to severe clawback",F130="N",ISBLANK(F131)=FALSE),"FORMAT",IF(AND(OR(E131="Credit granting criteria supervision comment",E131="Credit granting criteria compliance comment"),ISBLANK(F131)=FALSE,OR(AND(F$34="N",E526="Originator (or original lender) is not a Credit institution"),AND(F$37="N",E$37="Originator (or original lender) is not a Credit institution"))),"FORMAT_S17",IF(AND(C131="STSS60",E131="Location of Liability cash flow model",ISBLANK(F131)=TRUE,F$3="Public"),"FORMAT_S60",IF(AND(C131="STSS58",E131="Historical Default and Loss Performance Data location",ISBLANK(F131)=TRUE,F$3="Public"),"FORMAT_S37",IF(AND(E131="Sponsor LEI",ISBLANK(F131)=TRUE,ISBLANK(F$8)=TRUE),"FORMAT_LEI",IF(AND(E131="Originator LEI",ISBLANK(F131)=TRUE,ISBLANK(F$11)=TRUE),"FORMAT_LEI",IF(OR(T131="EMPTY",P131+1&lt;LEN(F131),AND(G130="{Confirmed/Unconfirmed/N/A}",S131="N/A",F130="N/A",F131&lt;&gt;"")),"FORMAT",IF(OR(AND(E131="Non-ABCP securitisation unique identifier",MID(F131,21,1)&lt;&gt;"N"),AND(E131="ABCP transaction unique identifier",MID(F131,21,1)&lt;&gt;"T"),AND(E131="ABCP programme unique identifier",MID(F131,21,1)&lt;&gt;"P")),"FORMAT_SEC_ID",IF(AND(E131="Underlying exposures classification",F131&lt;&gt;"residential mortgages",F131&lt;&gt;"commercial mortgages",F131&lt;&gt;"credit facilities provided to individuals for personal, family or household consumption purposes",F131&lt;&gt;"credit facilities, including loans and leases, provided to any type of enterprise or corporation",F131&lt;&gt;"auto loans/leases",F131&lt;&gt;"credit-card receivables",F131&lt;&gt;"trade receivables",F131&lt;&gt;"others"),"FORMAT_LIST",IF(AND(E131="Instrument code",LEN(F131)-LEN(SUBSTITUTE(F131,";",""))&lt;&gt;LEN(F130)-LEN(SUBSTITUTE(F130,";",""))),"FORMAT_;",IF(AND(E131="Sponsor country (if multiple countries)",LEN(F131)-LEN(SUBSTITUTE(F131,";",""))&lt;&gt;LEN(F$11)-LEN(SUBSTITUTE(F$11,";",""))),"FORMAT_;",IF(AND(E131="Sponsor country (if multiple countries)",ISBLANK(F131)=FALSE,LEN(F131)-LEN(SUBSTITUTE(F131,";",""))=0),"FORMAT_;",IF(AND(E131="Sponsor country (if multiple countries)",ISBLANK(F131)=TRUE,LEN(F$11)-LEN(SUBSTITUTE(F$11,";",""))&lt;&gt;0),"FORMAT_;",IF(AND(E131="Originator country  (if multiple countries)",LEN(F131)-LEN(SUBSTITUTE(F131,";",""))&lt;&gt;0,ISBLANK(F131)=FALSE,LEN(F131)-LEN(SUBSTITUTE(F131,";",""))&lt;&gt;LEN(F$8)-LEN(SUBSTITUTE(F$8,";",""))),"FORMAT_;",IF(AND(E131="Originator country  (if multiple countries)",ISBLANK(F131)=FALSE,LEN(F131)-LEN(SUBSTITUTE(F131,";",""))=0),"FORMAT_;",IF(AND(E131="Originator country  (if multiple countries)",ISBLANK(F131)=TRUE,LEN(F$8)-LEN(SUBSTITUTE(F$8,";",""))&lt;&gt;0),"FORMAT_;",IF(AND(E131="Original lender country (if multiple countries)",ISBLANK(F131)=FALSE,LEN(F131)-LEN(SUBSTITUTE(F131,";",""))&lt;&gt;0,LEN(F131)-LEN(SUBSTITUTE(F131,";",""))&lt;&gt;LEN(F$14)-LEN(SUBSTITUTE(F$14,";",""))),"FORMAT_;",IF(AND(E131="Original lender country (if multiple countries)",ISBLANK(F131)=TRUE,LEN(F$14)-LEN(SUBSTITUTE(F$14,";",""))&lt;&gt;0),"FORMAT_;",IF(AND(E131="Original lender country (if multiple countries)",ISBLANK(F131)=FALSE,LEN(F131)-LEN(SUBSTITUTE(F131,";",""))=0),"FORMAT_;",IF(OR(AND(E131="Designated Entity LEI",LEN(F131)&lt;&gt;20),AND(G131="{LEI}",LEN(F131)&lt;&gt;0,LEN(F131)&lt;20),AND(G131="{ISIN}",LEN(F131)&lt;&gt;0,LEN(F131)&lt;12),AND(LEN(F131)&lt;&gt;20,E131="Retaining entity LEI",ISBLANK(F131)=FALSE),AND(E131="Instrument ISIN",ISBLANK(F131)=FALSE,LEN(F131)&gt;0,LEN(F131)&lt;11),AND(D131="M",LEFT(G131,4)="{DAT",LEN(F131)&lt;&gt;10)),"FORMAT_LEN",IF(OR(AND(F131&lt;&gt;"",LEFT(G131,4)&lt;&gt;"{TEX",ISNUMBER(SUMPRODUCT(FIND(MID(F131,ROW(INDIRECT("1:"&amp;LEN(F131))),1),W131)))=FALSE),AND(F131&lt;&gt;"",LEFT(G131,4)&lt;&gt;"{TEX",ISERROR(SUMPRODUCT(SEARCH(MID(F131,ROW(INDIRECT("1:"&amp;LEN(TRIM(F131)))),1)," "&amp;W131&amp;CHAR(10)&amp;"""")))=TRUE)),"FORMAT_CHAR",IF(LEFT(G131,4)="{TEX","TEXT","UNK")))))))))))))))))))))))))</f>
        <v>UNK</v>
      </c>
      <c r="V131" s="126" t="b" cm="1">
        <f t="array" aca="1" ref="V131" ca="1">IF(OR(LEN(F131)&gt;P131+1),FALSE,IF(LEFT(G131,5)="{TEXT",TRUE,IF(AND(ISBLANK(F131)=FALSE,G131="{DATE_TEXT-YYYY-MM-DD}",LEN(F131)&lt;&gt;10),FALSE,IF(AND(ISBLANK(F131)=FALSE,ISNUMBER(SUMPRODUCT(SEARCH(MID(F131,ROW(INDIRECT("1:"&amp;LEN(TRIM(F131)))),1)," "&amp;W131&amp;CHAR(10)&amp;"""")))=FALSE),FALSE,TRUE))))</f>
        <v>1</v>
      </c>
      <c r="W131" s="127" t="str">
        <f>IF(G131="{Applicable/N/A}","N/Aplicable",IF(E131="Designated Entity LEI","ABCDEFGHIJKLMNOPQRSTUVWXYZ0123456789",IF(OR(G131="{ISIN}",G131="{LEI}"),";ABCDEFGHIJKLMNOPQRSTUVWXYZ0123456789",IF(G131="{Master Trust/Other}","Master TuOhe",IF(E131="Securitisation type","Privateublc",IF(LEFT(G131,4)="{CA_",Val!B$21,IF(G131="{COUNTRY_EU_LIST}"," ;abcdefghijklmnopqrstuvwxyzABCDEFGHIJKLMNOPQRSTUVWXYZ0123456789",IF(OR(G131="{NOTIFICATION ID}",G131="{SECURITISATION ID}"),Val!B$15,IF(G131="{COUNTRY_EU}"," ;abcdefghijklmnopqrstuvwxyzABCDEFGHIJKLMNOPQRSTUVWXYZ",IF(G131="{Confirmed/Unconfirmed}","ConfirmedUnc",IF(G131="{Confirmed/Unconfirmed/N/A}","Confirmed/UncNA",IF(LEFT(G131,4)="{DAT","0123456789-",IF(LEFT(G131,4)="{Y/N","YN",IF(OR(LEFT(G131,4)="{N/A",LEFT(G131,4)="{LIS",LEFT(G131,4)="{No ",LEFT(G131,4)="{SEC",LEFT(G131,4)="{Mas"),Val!B$20,IF(LEFT(G131,4)="{TEX",Val!B$21,IF(LEFT(G131,4)="{ALP",Val!B$20,IF(LEFT(G131,4)="{COU",Val!B$20)))))))))))))))))</f>
        <v>ConfirmedUnc</v>
      </c>
      <c r="X131" s="132"/>
      <c r="Y131" s="132"/>
      <c r="Z131" s="132"/>
      <c r="AA131" s="132"/>
      <c r="AB131" s="134"/>
      <c r="AC131" s="134"/>
      <c r="AD131" s="132"/>
      <c r="AE131" s="132"/>
      <c r="AF131" s="132"/>
      <c r="AG131" s="129" t="s">
        <v>916</v>
      </c>
      <c r="AH131" s="132"/>
      <c r="AI131" s="117"/>
      <c r="AJ131" s="132"/>
      <c r="AK131" s="75"/>
    </row>
    <row r="132" spans="1:37" s="2" customFormat="1" ht="409.6" x14ac:dyDescent="0.3">
      <c r="A132" s="15" t="s">
        <v>1280</v>
      </c>
      <c r="B132" s="16" t="s">
        <v>570</v>
      </c>
      <c r="C132" s="30" t="s">
        <v>541</v>
      </c>
      <c r="D132" s="31" t="s">
        <v>46</v>
      </c>
      <c r="E132" s="26" t="s">
        <v>548</v>
      </c>
      <c r="F132" s="138" t="s">
        <v>1462</v>
      </c>
      <c r="G132" s="109" t="s">
        <v>114</v>
      </c>
      <c r="H132" s="154"/>
      <c r="I132" s="88" t="s">
        <v>1335</v>
      </c>
      <c r="J132" s="159" t="s">
        <v>544</v>
      </c>
      <c r="K132" s="144" t="s">
        <v>545</v>
      </c>
      <c r="L132" s="144" t="s">
        <v>546</v>
      </c>
      <c r="M132" s="144" t="s">
        <v>171</v>
      </c>
      <c r="N132" s="146" t="s">
        <v>59</v>
      </c>
      <c r="O132" s="126">
        <f t="shared" ca="1" si="8"/>
        <v>1</v>
      </c>
      <c r="P132" s="126">
        <v>5000</v>
      </c>
      <c r="Q132" s="127" t="str">
        <f ca="1">IF(AND(E132="Last notification date",MONTH(TODAY())&gt;9,DAY(TODAY())&gt;9),YEAR(TODAY())&amp;"-"&amp;MONTH(TODAY())&amp;"-"&amp;DAY(TODAY()),IF(AND(E132="Last notification date",MONTH(TODAY())&lt;9,DAY(TODAY())&lt;10),YEAR(TODAY())&amp;"-0"&amp;MONTH(TODAY())&amp;"-0"&amp;DAY(TODAY()),IF(AND(E132="Last notification date",MONTH(TODAY())&gt;9,DAY(TODAY())&lt;10),YEAR(TODAY())&amp;"-"&amp;MONTH(TODAY())&amp;"-0"&amp;DAY(TODAY()),IF(AND(E132="Last notification date",MONTH(TODAY())&lt;10,DAY(TODAY())&gt;9),YEAR(TODAY())&amp;"-0"&amp;MONTH(TODAY())&amp;"-"&amp;DAY(TODAY()),IF(LEFT(G132,4)="{SEC","SEC ID",IF(LEFT(G132,4)="{DAT","DATE",IF(LEFT(G132,4)="{TEX",Val!B$21,IF(LEFT(G132,4)="{ALP",Val!B$20,IF(LEFT(G132,4)="{COU",Val!B$20,IF(OR(LEFT(G132,4)="{ISI",LEFT(G132,4)="{LEI"),Val!B$17,IF(OR(LEFT(G132,4)="{CA_",LEFT(G132,4)="{Mas",LEFT(G132,4)="{Y/N",LEFT(G132,4)="{No ",LEFT(G132,4)="{N/A",LEFT(G132,4)="{Con",LEFT(G132,4)="{LIS"),"LIST","")))))))))))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2" s="126">
        <f t="shared" si="9"/>
        <v>4156</v>
      </c>
      <c r="S132" s="128"/>
      <c r="T132" s="126" t="str">
        <f t="shared" si="10"/>
        <v>UNK</v>
      </c>
      <c r="U132" s="126" t="str" cm="1">
        <f t="array" aca="1" ref="U132" ca="1">IF(AND(E132="Payment exemption explanation",ISBLANK(F132)=FALSE,F$77="Confirmed"),"FORMAT",IF(AND(E132="Historical Default and Loss Performance Data location",F$3="Public",ISBLANK(F132)=TRUE),"FORMAT",IF(AND(E131="Subject to severe clawback",F131="Y",ISBLANK(F132)=TRUE),"FORMAT",IF(AND(E131="Subject to severe clawback",F131="N",ISBLANK(F132)=FALSE),"FORMAT",IF(AND(OR(E132="Credit granting criteria supervision comment",E132="Credit granting criteria compliance comment"),ISBLANK(F132)=FALSE,OR(AND(F$34="N",E527="Originator (or original lender) is not a Credit institution"),AND(F$37="N",E$37="Originator (or original lender) is not a Credit institution"))),"FORMAT_S17",IF(AND(C132="STSS60",E132="Location of Liability cash flow model",ISBLANK(F132)=TRUE,F$3="Public"),"FORMAT_S60",IF(AND(C132="STSS58",E132="Historical Default and Loss Performance Data location",ISBLANK(F132)=TRUE,F$3="Public"),"FORMAT_S37",IF(AND(E132="Sponsor LEI",ISBLANK(F132)=TRUE,ISBLANK(F$8)=TRUE),"FORMAT_LEI",IF(AND(E132="Originator LEI",ISBLANK(F132)=TRUE,ISBLANK(F$11)=TRUE),"FORMAT_LEI",IF(OR(T132="EMPTY",P132+1&lt;LEN(F132),AND(G131="{Confirmed/Unconfirmed/N/A}",S132="N/A",F131="N/A",F132&lt;&gt;"")),"FORMAT",IF(OR(AND(E132="Non-ABCP securitisation unique identifier",MID(F132,21,1)&lt;&gt;"N"),AND(E132="ABCP transaction unique identifier",MID(F132,21,1)&lt;&gt;"T"),AND(E132="ABCP programme unique identifier",MID(F132,21,1)&lt;&gt;"P")),"FORMAT_SEC_ID",IF(AND(E132="Underlying exposures classification",F132&lt;&gt;"residential mortgages",F132&lt;&gt;"commercial mortgages",F132&lt;&gt;"credit facilities provided to individuals for personal, family or household consumption purposes",F132&lt;&gt;"credit facilities, including loans and leases, provided to any type of enterprise or corporation",F132&lt;&gt;"auto loans/leases",F132&lt;&gt;"credit-card receivables",F132&lt;&gt;"trade receivables",F132&lt;&gt;"others"),"FORMAT_LIST",IF(AND(E132="Instrument code",LEN(F132)-LEN(SUBSTITUTE(F132,";",""))&lt;&gt;LEN(F131)-LEN(SUBSTITUTE(F131,";",""))),"FORMAT_;",IF(AND(E132="Sponsor country (if multiple countries)",LEN(F132)-LEN(SUBSTITUTE(F132,";",""))&lt;&gt;LEN(F$11)-LEN(SUBSTITUTE(F$11,";",""))),"FORMAT_;",IF(AND(E132="Sponsor country (if multiple countries)",ISBLANK(F132)=FALSE,LEN(F132)-LEN(SUBSTITUTE(F132,";",""))=0),"FORMAT_;",IF(AND(E132="Sponsor country (if multiple countries)",ISBLANK(F132)=TRUE,LEN(F$11)-LEN(SUBSTITUTE(F$11,";",""))&lt;&gt;0),"FORMAT_;",IF(AND(E132="Originator country  (if multiple countries)",LEN(F132)-LEN(SUBSTITUTE(F132,";",""))&lt;&gt;0,ISBLANK(F132)=FALSE,LEN(F132)-LEN(SUBSTITUTE(F132,";",""))&lt;&gt;LEN(F$8)-LEN(SUBSTITUTE(F$8,";",""))),"FORMAT_;",IF(AND(E132="Originator country  (if multiple countries)",ISBLANK(F132)=FALSE,LEN(F132)-LEN(SUBSTITUTE(F132,";",""))=0),"FORMAT_;",IF(AND(E132="Originator country  (if multiple countries)",ISBLANK(F132)=TRUE,LEN(F$8)-LEN(SUBSTITUTE(F$8,";",""))&lt;&gt;0),"FORMAT_;",IF(AND(E132="Original lender country (if multiple countries)",ISBLANK(F132)=FALSE,LEN(F132)-LEN(SUBSTITUTE(F132,";",""))&lt;&gt;0,LEN(F132)-LEN(SUBSTITUTE(F132,";",""))&lt;&gt;LEN(F$14)-LEN(SUBSTITUTE(F$14,";",""))),"FORMAT_;",IF(AND(E132="Original lender country (if multiple countries)",ISBLANK(F132)=TRUE,LEN(F$14)-LEN(SUBSTITUTE(F$14,";",""))&lt;&gt;0),"FORMAT_;",IF(AND(E132="Original lender country (if multiple countries)",ISBLANK(F132)=FALSE,LEN(F132)-LEN(SUBSTITUTE(F132,";",""))=0),"FORMAT_;",IF(OR(AND(E132="Designated Entity LEI",LEN(F132)&lt;&gt;20),AND(G132="{LEI}",LEN(F132)&lt;&gt;0,LEN(F132)&lt;20),AND(G132="{ISIN}",LEN(F132)&lt;&gt;0,LEN(F132)&lt;12),AND(LEN(F132)&lt;&gt;20,E132="Retaining entity LEI",ISBLANK(F132)=FALSE),AND(E132="Instrument ISIN",ISBLANK(F132)=FALSE,LEN(F132)&gt;0,LEN(F132)&lt;11),AND(D132="M",LEFT(G132,4)="{DAT",LEN(F132)&lt;&gt;10)),"FORMAT_LEN",IF(OR(AND(F132&lt;&gt;"",LEFT(G132,4)&lt;&gt;"{TEX",ISNUMBER(SUMPRODUCT(FIND(MID(F132,ROW(INDIRECT("1:"&amp;LEN(F132))),1),W132)))=FALSE),AND(F132&lt;&gt;"",LEFT(G132,4)&lt;&gt;"{TEX",ISERROR(SUMPRODUCT(SEARCH(MID(F132,ROW(INDIRECT("1:"&amp;LEN(TRIM(F132)))),1)," "&amp;W132&amp;CHAR(10)&amp;"""")))=TRUE)),"FORMAT_CHAR",IF(LEFT(G132,4)="{TEX","TEXT","UNK")))))))))))))))))))))))))</f>
        <v>TEXT</v>
      </c>
      <c r="V132" s="126" t="b" cm="1">
        <f t="array" aca="1" ref="V132" ca="1">IF(OR(LEN(F132)&gt;P132+1),FALSE,IF(LEFT(G132,5)="{TEXT",TRUE,IF(AND(ISBLANK(F132)=FALSE,G132="{DATE_TEXT-YYYY-MM-DD}",LEN(F132)&lt;&gt;10),FALSE,IF(AND(ISBLANK(F132)=FALSE,ISNUMBER(SUMPRODUCT(SEARCH(MID(F132,ROW(INDIRECT("1:"&amp;LEN(TRIM(F132)))),1)," "&amp;W132&amp;CHAR(10)&amp;"""")))=FALSE),FALSE,TRUE))))</f>
        <v>1</v>
      </c>
      <c r="W132" s="127" t="str">
        <f>IF(G132="{Applicable/N/A}","N/Aplicable",IF(E132="Designated Entity LEI","ABCDEFGHIJKLMNOPQRSTUVWXYZ0123456789",IF(OR(G132="{ISIN}",G132="{LEI}"),";ABCDEFGHIJKLMNOPQRSTUVWXYZ0123456789",IF(G132="{Master Trust/Other}","Master TuOhe",IF(E132="Securitisation type","Privateublc",IF(LEFT(G132,4)="{CA_",Val!B$21,IF(G132="{COUNTRY_EU_LIST}"," ;abcdefghijklmnopqrstuvwxyzABCDEFGHIJKLMNOPQRSTUVWXYZ0123456789",IF(OR(G132="{NOTIFICATION ID}",G132="{SECURITISATION ID}"),Val!B$15,IF(G132="{COUNTRY_EU}"," ;abcdefghijklmnopqrstuvwxyzABCDEFGHIJKLMNOPQRSTUVWXYZ",IF(G132="{Confirmed/Unconfirmed}","ConfirmedUnc",IF(G132="{Confirmed/Unconfirmed/N/A}","Confirmed/UncNA",IF(LEFT(G132,4)="{DAT","0123456789-",IF(LEFT(G132,4)="{Y/N","YN",IF(OR(LEFT(G132,4)="{N/A",LEFT(G132,4)="{LIS",LEFT(G132,4)="{No ",LEFT(G132,4)="{SEC",LEFT(G132,4)="{Mas"),Val!B$20,IF(LEFT(G132,4)="{TEX",Val!B$21,IF(LEFT(G132,4)="{ALP",Val!B$20,IF(LEFT(G132,4)="{COU",Val!B$20)))))))))))))))))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2" s="132"/>
      <c r="Y132" s="132"/>
      <c r="Z132" s="132"/>
      <c r="AA132" s="132"/>
      <c r="AB132" s="134"/>
      <c r="AC132" s="134"/>
      <c r="AD132" s="132"/>
      <c r="AE132" s="132"/>
      <c r="AF132" s="132"/>
      <c r="AG132" s="129" t="s">
        <v>928</v>
      </c>
      <c r="AH132" s="132"/>
      <c r="AI132" s="117"/>
      <c r="AJ132" s="132"/>
      <c r="AK132" s="75"/>
    </row>
    <row r="133" spans="1:37" s="2" customFormat="1" ht="144" x14ac:dyDescent="0.3">
      <c r="A133" s="15" t="s">
        <v>1281</v>
      </c>
      <c r="B133" s="16" t="s">
        <v>572</v>
      </c>
      <c r="C133" s="20" t="s">
        <v>550</v>
      </c>
      <c r="D133" s="21" t="s">
        <v>52</v>
      </c>
      <c r="E133" s="22" t="s">
        <v>551</v>
      </c>
      <c r="F133" s="45" t="s">
        <v>175</v>
      </c>
      <c r="G133" s="60" t="s">
        <v>176</v>
      </c>
      <c r="H133" s="153" t="s">
        <v>552</v>
      </c>
      <c r="I133" s="88" t="s">
        <v>1383</v>
      </c>
      <c r="J133" s="155" t="s">
        <v>553</v>
      </c>
      <c r="K133" s="143" t="s">
        <v>554</v>
      </c>
      <c r="L133" s="143" t="s">
        <v>555</v>
      </c>
      <c r="M133" s="143" t="s">
        <v>171</v>
      </c>
      <c r="N133" s="145" t="s">
        <v>556</v>
      </c>
      <c r="O133" s="126">
        <f t="shared" ca="1" si="8"/>
        <v>1</v>
      </c>
      <c r="P133" s="126">
        <v>12</v>
      </c>
      <c r="Q133" s="127" t="str">
        <f ca="1">IF(AND(E133="Last notification date",MONTH(TODAY())&gt;9,DAY(TODAY())&gt;9),YEAR(TODAY())&amp;"-"&amp;MONTH(TODAY())&amp;"-"&amp;DAY(TODAY()),IF(AND(E133="Last notification date",MONTH(TODAY())&lt;9,DAY(TODAY())&lt;10),YEAR(TODAY())&amp;"-0"&amp;MONTH(TODAY())&amp;"-0"&amp;DAY(TODAY()),IF(AND(E133="Last notification date",MONTH(TODAY())&gt;9,DAY(TODAY())&lt;10),YEAR(TODAY())&amp;"-"&amp;MONTH(TODAY())&amp;"-0"&amp;DAY(TODAY()),IF(AND(E133="Last notification date",MONTH(TODAY())&lt;10,DAY(TODAY())&gt;9),YEAR(TODAY())&amp;"-0"&amp;MONTH(TODAY())&amp;"-"&amp;DAY(TODAY()),IF(LEFT(G133,4)="{SEC","SEC ID",IF(LEFT(G133,4)="{DAT","DATE",IF(LEFT(G133,4)="{TEX",Val!B$21,IF(LEFT(G133,4)="{ALP",Val!B$20,IF(LEFT(G133,4)="{COU",Val!B$20,IF(OR(LEFT(G133,4)="{ISI",LEFT(G133,4)="{LEI"),Val!B$17,IF(OR(LEFT(G133,4)="{CA_",LEFT(G133,4)="{Mas",LEFT(G133,4)="{Y/N",LEFT(G133,4)="{No ",LEFT(G133,4)="{N/A",LEFT(G133,4)="{Con",LEFT(G133,4)="{LIS"),"LIST","")))))))))))</f>
        <v>LIST</v>
      </c>
      <c r="R133" s="126">
        <f t="shared" si="9"/>
        <v>9</v>
      </c>
      <c r="S133" s="128"/>
      <c r="T133" s="126" t="str">
        <f t="shared" si="10"/>
        <v>UNK</v>
      </c>
      <c r="U133" s="126" t="str" cm="1">
        <f t="array" aca="1" ref="U133" ca="1">IF(AND(E133="Payment exemption explanation",ISBLANK(F133)=FALSE,F$77="Confirmed"),"FORMAT",IF(AND(E133="Historical Default and Loss Performance Data location",F$3="Public",ISBLANK(F133)=TRUE),"FORMAT",IF(AND(E132="Subject to severe clawback",F132="Y",ISBLANK(F133)=TRUE),"FORMAT",IF(AND(E132="Subject to severe clawback",F132="N",ISBLANK(F133)=FALSE),"FORMAT",IF(AND(OR(E133="Credit granting criteria supervision comment",E133="Credit granting criteria compliance comment"),ISBLANK(F133)=FALSE,OR(AND(F$34="N",E528="Originator (or original lender) is not a Credit institution"),AND(F$37="N",E$37="Originator (or original lender) is not a Credit institution"))),"FORMAT_S17",IF(AND(C133="STSS60",E133="Location of Liability cash flow model",ISBLANK(F133)=TRUE,F$3="Public"),"FORMAT_S60",IF(AND(C133="STSS58",E133="Historical Default and Loss Performance Data location",ISBLANK(F133)=TRUE,F$3="Public"),"FORMAT_S37",IF(AND(E133="Sponsor LEI",ISBLANK(F133)=TRUE,ISBLANK(F$8)=TRUE),"FORMAT_LEI",IF(AND(E133="Originator LEI",ISBLANK(F133)=TRUE,ISBLANK(F$11)=TRUE),"FORMAT_LEI",IF(OR(T133="EMPTY",P133+1&lt;LEN(F133),AND(G132="{Confirmed/Unconfirmed/N/A}",S133="N/A",F132="N/A",F133&lt;&gt;"")),"FORMAT",IF(OR(AND(E133="Non-ABCP securitisation unique identifier",MID(F133,21,1)&lt;&gt;"N"),AND(E133="ABCP transaction unique identifier",MID(F133,21,1)&lt;&gt;"T"),AND(E133="ABCP programme unique identifier",MID(F133,21,1)&lt;&gt;"P")),"FORMAT_SEC_ID",IF(AND(E133="Underlying exposures classification",F133&lt;&gt;"residential mortgages",F133&lt;&gt;"commercial mortgages",F133&lt;&gt;"credit facilities provided to individuals for personal, family or household consumption purposes",F133&lt;&gt;"credit facilities, including loans and leases, provided to any type of enterprise or corporation",F133&lt;&gt;"auto loans/leases",F133&lt;&gt;"credit-card receivables",F133&lt;&gt;"trade receivables",F133&lt;&gt;"others"),"FORMAT_LIST",IF(AND(E133="Instrument code",LEN(F133)-LEN(SUBSTITUTE(F133,";",""))&lt;&gt;LEN(F132)-LEN(SUBSTITUTE(F132,";",""))),"FORMAT_;",IF(AND(E133="Sponsor country (if multiple countries)",LEN(F133)-LEN(SUBSTITUTE(F133,";",""))&lt;&gt;LEN(F$11)-LEN(SUBSTITUTE(F$11,";",""))),"FORMAT_;",IF(AND(E133="Sponsor country (if multiple countries)",ISBLANK(F133)=FALSE,LEN(F133)-LEN(SUBSTITUTE(F133,";",""))=0),"FORMAT_;",IF(AND(E133="Sponsor country (if multiple countries)",ISBLANK(F133)=TRUE,LEN(F$11)-LEN(SUBSTITUTE(F$11,";",""))&lt;&gt;0),"FORMAT_;",IF(AND(E133="Originator country  (if multiple countries)",LEN(F133)-LEN(SUBSTITUTE(F133,";",""))&lt;&gt;0,ISBLANK(F133)=FALSE,LEN(F133)-LEN(SUBSTITUTE(F133,";",""))&lt;&gt;LEN(F$8)-LEN(SUBSTITUTE(F$8,";",""))),"FORMAT_;",IF(AND(E133="Originator country  (if multiple countries)",ISBLANK(F133)=FALSE,LEN(F133)-LEN(SUBSTITUTE(F133,";",""))=0),"FORMAT_;",IF(AND(E133="Originator country  (if multiple countries)",ISBLANK(F133)=TRUE,LEN(F$8)-LEN(SUBSTITUTE(F$8,";",""))&lt;&gt;0),"FORMAT_;",IF(AND(E133="Original lender country (if multiple countries)",ISBLANK(F133)=FALSE,LEN(F133)-LEN(SUBSTITUTE(F133,";",""))&lt;&gt;0,LEN(F133)-LEN(SUBSTITUTE(F133,";",""))&lt;&gt;LEN(F$14)-LEN(SUBSTITUTE(F$14,";",""))),"FORMAT_;",IF(AND(E133="Original lender country (if multiple countries)",ISBLANK(F133)=TRUE,LEN(F$14)-LEN(SUBSTITUTE(F$14,";",""))&lt;&gt;0),"FORMAT_;",IF(AND(E133="Original lender country (if multiple countries)",ISBLANK(F133)=FALSE,LEN(F133)-LEN(SUBSTITUTE(F133,";",""))=0),"FORMAT_;",IF(OR(AND(E133="Designated Entity LEI",LEN(F133)&lt;&gt;20),AND(G133="{LEI}",LEN(F133)&lt;&gt;0,LEN(F133)&lt;20),AND(G133="{ISIN}",LEN(F133)&lt;&gt;0,LEN(F133)&lt;12),AND(LEN(F133)&lt;&gt;20,E133="Retaining entity LEI",ISBLANK(F133)=FALSE),AND(E133="Instrument ISIN",ISBLANK(F133)=FALSE,LEN(F133)&gt;0,LEN(F133)&lt;11),AND(D133="M",LEFT(G133,4)="{DAT",LEN(F133)&lt;&gt;10)),"FORMAT_LEN",IF(OR(AND(F133&lt;&gt;"",LEFT(G133,4)&lt;&gt;"{TEX",ISNUMBER(SUMPRODUCT(FIND(MID(F133,ROW(INDIRECT("1:"&amp;LEN(F133))),1),W133)))=FALSE),AND(F133&lt;&gt;"",LEFT(G133,4)&lt;&gt;"{TEX",ISERROR(SUMPRODUCT(SEARCH(MID(F133,ROW(INDIRECT("1:"&amp;LEN(TRIM(F133)))),1)," "&amp;W133&amp;CHAR(10)&amp;"""")))=TRUE)),"FORMAT_CHAR",IF(LEFT(G133,4)="{TEX","TEXT","UNK")))))))))))))))))))))))))</f>
        <v>UNK</v>
      </c>
      <c r="V133" s="126" t="b" cm="1">
        <f t="array" aca="1" ref="V133" ca="1">IF(OR(LEN(F133)&gt;P133+1),FALSE,IF(LEFT(G133,5)="{TEXT",TRUE,IF(AND(ISBLANK(F133)=FALSE,G133="{DATE_TEXT-YYYY-MM-DD}",LEN(F133)&lt;&gt;10),FALSE,IF(AND(ISBLANK(F133)=FALSE,ISNUMBER(SUMPRODUCT(SEARCH(MID(F133,ROW(INDIRECT("1:"&amp;LEN(TRIM(F133)))),1)," "&amp;W133&amp;CHAR(10)&amp;"""")))=FALSE),FALSE,TRUE))))</f>
        <v>1</v>
      </c>
      <c r="W133" s="127" t="str">
        <f>IF(G133="{Applicable/N/A}","N/Aplicable",IF(E133="Designated Entity LEI","ABCDEFGHIJKLMNOPQRSTUVWXYZ0123456789",IF(OR(G133="{ISIN}",G133="{LEI}"),";ABCDEFGHIJKLMNOPQRSTUVWXYZ0123456789",IF(G133="{Master Trust/Other}","Master TuOhe",IF(E133="Securitisation type","Privateublc",IF(LEFT(G133,4)="{CA_",Val!B$21,IF(G133="{COUNTRY_EU_LIST}"," ;abcdefghijklmnopqrstuvwxyzABCDEFGHIJKLMNOPQRSTUVWXYZ0123456789",IF(OR(G133="{NOTIFICATION ID}",G133="{SECURITISATION ID}"),Val!B$15,IF(G133="{COUNTRY_EU}"," ;abcdefghijklmnopqrstuvwxyzABCDEFGHIJKLMNOPQRSTUVWXYZ",IF(G133="{Confirmed/Unconfirmed}","ConfirmedUnc",IF(G133="{Confirmed/Unconfirmed/N/A}","Confirmed/UncNA",IF(LEFT(G133,4)="{DAT","0123456789-",IF(LEFT(G133,4)="{Y/N","YN",IF(OR(LEFT(G133,4)="{N/A",LEFT(G133,4)="{LIS",LEFT(G133,4)="{No ",LEFT(G133,4)="{SEC",LEFT(G133,4)="{Mas"),Val!B$20,IF(LEFT(G133,4)="{TEX",Val!B$21,IF(LEFT(G133,4)="{ALP",Val!B$20,IF(LEFT(G133,4)="{COU",Val!B$20)))))))))))))))))</f>
        <v>Confirmed/UncNA</v>
      </c>
      <c r="X133" s="132"/>
      <c r="Y133" s="132"/>
      <c r="Z133" s="132"/>
      <c r="AA133" s="132"/>
      <c r="AB133" s="134"/>
      <c r="AC133" s="134"/>
      <c r="AD133" s="132"/>
      <c r="AE133" s="132"/>
      <c r="AF133" s="132"/>
      <c r="AG133" s="129" t="s">
        <v>918</v>
      </c>
      <c r="AH133" s="132"/>
      <c r="AI133" s="117"/>
      <c r="AJ133" s="132"/>
      <c r="AK133" s="75"/>
    </row>
    <row r="134" spans="1:37" s="2" customFormat="1" ht="409.6" x14ac:dyDescent="0.3">
      <c r="A134" s="15" t="s">
        <v>1282</v>
      </c>
      <c r="B134" s="16" t="s">
        <v>580</v>
      </c>
      <c r="C134" s="30" t="s">
        <v>550</v>
      </c>
      <c r="D134" s="31" t="s">
        <v>46</v>
      </c>
      <c r="E134" s="26" t="s">
        <v>558</v>
      </c>
      <c r="F134" s="138" t="s">
        <v>1483</v>
      </c>
      <c r="G134" s="109" t="s">
        <v>114</v>
      </c>
      <c r="H134" s="154"/>
      <c r="I134" s="88" t="s">
        <v>1384</v>
      </c>
      <c r="J134" s="159" t="s">
        <v>553</v>
      </c>
      <c r="K134" s="144" t="s">
        <v>554</v>
      </c>
      <c r="L134" s="144" t="s">
        <v>555</v>
      </c>
      <c r="M134" s="144" t="s">
        <v>171</v>
      </c>
      <c r="N134" s="146" t="s">
        <v>556</v>
      </c>
      <c r="O134" s="126">
        <f t="shared" ca="1" si="8"/>
        <v>1</v>
      </c>
      <c r="P134" s="126">
        <v>5000</v>
      </c>
      <c r="Q134" s="127" t="str">
        <f ca="1">IF(AND(E134="Last notification date",MONTH(TODAY())&gt;9,DAY(TODAY())&gt;9),YEAR(TODAY())&amp;"-"&amp;MONTH(TODAY())&amp;"-"&amp;DAY(TODAY()),IF(AND(E134="Last notification date",MONTH(TODAY())&lt;9,DAY(TODAY())&lt;10),YEAR(TODAY())&amp;"-0"&amp;MONTH(TODAY())&amp;"-0"&amp;DAY(TODAY()),IF(AND(E134="Last notification date",MONTH(TODAY())&gt;9,DAY(TODAY())&lt;10),YEAR(TODAY())&amp;"-"&amp;MONTH(TODAY())&amp;"-0"&amp;DAY(TODAY()),IF(AND(E134="Last notification date",MONTH(TODAY())&lt;10,DAY(TODAY())&gt;9),YEAR(TODAY())&amp;"-0"&amp;MONTH(TODAY())&amp;"-"&amp;DAY(TODAY()),IF(LEFT(G134,4)="{SEC","SEC ID",IF(LEFT(G134,4)="{DAT","DATE",IF(LEFT(G134,4)="{TEX",Val!B$21,IF(LEFT(G134,4)="{ALP",Val!B$20,IF(LEFT(G134,4)="{COU",Val!B$20,IF(OR(LEFT(G134,4)="{ISI",LEFT(G134,4)="{LEI"),Val!B$17,IF(OR(LEFT(G134,4)="{CA_",LEFT(G134,4)="{Mas",LEFT(G134,4)="{Y/N",LEFT(G134,4)="{No ",LEFT(G134,4)="{N/A",LEFT(G134,4)="{Con",LEFT(G134,4)="{LIS"),"LIST","")))))))))))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4" s="126">
        <f t="shared" si="9"/>
        <v>3614</v>
      </c>
      <c r="S134" s="128"/>
      <c r="T134" s="126" t="str">
        <f t="shared" si="10"/>
        <v>UNK</v>
      </c>
      <c r="U134" s="126" t="str" cm="1">
        <f t="array" aca="1" ref="U134" ca="1">IF(AND(E134="Payment exemption explanation",ISBLANK(F134)=FALSE,F$77="Confirmed"),"FORMAT",IF(AND(E134="Historical Default and Loss Performance Data location",F$3="Public",ISBLANK(F134)=TRUE),"FORMAT",IF(AND(E133="Subject to severe clawback",F133="Y",ISBLANK(F134)=TRUE),"FORMAT",IF(AND(E133="Subject to severe clawback",F133="N",ISBLANK(F134)=FALSE),"FORMAT",IF(AND(OR(E134="Credit granting criteria supervision comment",E134="Credit granting criteria compliance comment"),ISBLANK(F134)=FALSE,OR(AND(F$34="N",E529="Originator (or original lender) is not a Credit institution"),AND(F$37="N",E$37="Originator (or original lender) is not a Credit institution"))),"FORMAT_S17",IF(AND(C134="STSS60",E134="Location of Liability cash flow model",ISBLANK(F134)=TRUE,F$3="Public"),"FORMAT_S60",IF(AND(C134="STSS58",E134="Historical Default and Loss Performance Data location",ISBLANK(F134)=TRUE,F$3="Public"),"FORMAT_S37",IF(AND(E134="Sponsor LEI",ISBLANK(F134)=TRUE,ISBLANK(F$8)=TRUE),"FORMAT_LEI",IF(AND(E134="Originator LEI",ISBLANK(F134)=TRUE,ISBLANK(F$11)=TRUE),"FORMAT_LEI",IF(OR(T134="EMPTY",P134+1&lt;LEN(F134),AND(G133="{Confirmed/Unconfirmed/N/A}",S134="N/A",F133="N/A",F134&lt;&gt;"")),"FORMAT",IF(OR(AND(E134="Non-ABCP securitisation unique identifier",MID(F134,21,1)&lt;&gt;"N"),AND(E134="ABCP transaction unique identifier",MID(F134,21,1)&lt;&gt;"T"),AND(E134="ABCP programme unique identifier",MID(F134,21,1)&lt;&gt;"P")),"FORMAT_SEC_ID",IF(AND(E134="Underlying exposures classification",F134&lt;&gt;"residential mortgages",F134&lt;&gt;"commercial mortgages",F134&lt;&gt;"credit facilities provided to individuals for personal, family or household consumption purposes",F134&lt;&gt;"credit facilities, including loans and leases, provided to any type of enterprise or corporation",F134&lt;&gt;"auto loans/leases",F134&lt;&gt;"credit-card receivables",F134&lt;&gt;"trade receivables",F134&lt;&gt;"others"),"FORMAT_LIST",IF(AND(E134="Instrument code",LEN(F134)-LEN(SUBSTITUTE(F134,";",""))&lt;&gt;LEN(F133)-LEN(SUBSTITUTE(F133,";",""))),"FORMAT_;",IF(AND(E134="Sponsor country (if multiple countries)",LEN(F134)-LEN(SUBSTITUTE(F134,";",""))&lt;&gt;LEN(F$11)-LEN(SUBSTITUTE(F$11,";",""))),"FORMAT_;",IF(AND(E134="Sponsor country (if multiple countries)",ISBLANK(F134)=FALSE,LEN(F134)-LEN(SUBSTITUTE(F134,";",""))=0),"FORMAT_;",IF(AND(E134="Sponsor country (if multiple countries)",ISBLANK(F134)=TRUE,LEN(F$11)-LEN(SUBSTITUTE(F$11,";",""))&lt;&gt;0),"FORMAT_;",IF(AND(E134="Originator country  (if multiple countries)",LEN(F134)-LEN(SUBSTITUTE(F134,";",""))&lt;&gt;0,ISBLANK(F134)=FALSE,LEN(F134)-LEN(SUBSTITUTE(F134,";",""))&lt;&gt;LEN(F$8)-LEN(SUBSTITUTE(F$8,";",""))),"FORMAT_;",IF(AND(E134="Originator country  (if multiple countries)",ISBLANK(F134)=FALSE,LEN(F134)-LEN(SUBSTITUTE(F134,";",""))=0),"FORMAT_;",IF(AND(E134="Originator country  (if multiple countries)",ISBLANK(F134)=TRUE,LEN(F$8)-LEN(SUBSTITUTE(F$8,";",""))&lt;&gt;0),"FORMAT_;",IF(AND(E134="Original lender country (if multiple countries)",ISBLANK(F134)=FALSE,LEN(F134)-LEN(SUBSTITUTE(F134,";",""))&lt;&gt;0,LEN(F134)-LEN(SUBSTITUTE(F134,";",""))&lt;&gt;LEN(F$14)-LEN(SUBSTITUTE(F$14,";",""))),"FORMAT_;",IF(AND(E134="Original lender country (if multiple countries)",ISBLANK(F134)=TRUE,LEN(F$14)-LEN(SUBSTITUTE(F$14,";",""))&lt;&gt;0),"FORMAT_;",IF(AND(E134="Original lender country (if multiple countries)",ISBLANK(F134)=FALSE,LEN(F134)-LEN(SUBSTITUTE(F134,";",""))=0),"FORMAT_;",IF(OR(AND(E134="Designated Entity LEI",LEN(F134)&lt;&gt;20),AND(G134="{LEI}",LEN(F134)&lt;&gt;0,LEN(F134)&lt;20),AND(G134="{ISIN}",LEN(F134)&lt;&gt;0,LEN(F134)&lt;12),AND(LEN(F134)&lt;&gt;20,E134="Retaining entity LEI",ISBLANK(F134)=FALSE),AND(E134="Instrument ISIN",ISBLANK(F134)=FALSE,LEN(F134)&gt;0,LEN(F134)&lt;11),AND(D134="M",LEFT(G134,4)="{DAT",LEN(F134)&lt;&gt;10)),"FORMAT_LEN",IF(OR(AND(F134&lt;&gt;"",LEFT(G134,4)&lt;&gt;"{TEX",ISNUMBER(SUMPRODUCT(FIND(MID(F134,ROW(INDIRECT("1:"&amp;LEN(F134))),1),W134)))=FALSE),AND(F134&lt;&gt;"",LEFT(G134,4)&lt;&gt;"{TEX",ISERROR(SUMPRODUCT(SEARCH(MID(F134,ROW(INDIRECT("1:"&amp;LEN(TRIM(F134)))),1)," "&amp;W134&amp;CHAR(10)&amp;"""")))=TRUE)),"FORMAT_CHAR",IF(LEFT(G134,4)="{TEX","TEXT","UNK")))))))))))))))))))))))))</f>
        <v>TEXT</v>
      </c>
      <c r="V134" s="126" t="b" cm="1">
        <f t="array" aca="1" ref="V134" ca="1">IF(OR(LEN(F134)&gt;P134+1),FALSE,IF(LEFT(G134,5)="{TEXT",TRUE,IF(AND(ISBLANK(F134)=FALSE,G134="{DATE_TEXT-YYYY-MM-DD}",LEN(F134)&lt;&gt;10),FALSE,IF(AND(ISBLANK(F134)=FALSE,ISNUMBER(SUMPRODUCT(SEARCH(MID(F134,ROW(INDIRECT("1:"&amp;LEN(TRIM(F134)))),1)," "&amp;W134&amp;CHAR(10)&amp;"""")))=FALSE),FALSE,TRUE))))</f>
        <v>1</v>
      </c>
      <c r="W134" s="127" t="str">
        <f>IF(G134="{Applicable/N/A}","N/Aplicable",IF(E134="Designated Entity LEI","ABCDEFGHIJKLMNOPQRSTUVWXYZ0123456789",IF(OR(G134="{ISIN}",G134="{LEI}"),";ABCDEFGHIJKLMNOPQRSTUVWXYZ0123456789",IF(G134="{Master Trust/Other}","Master TuOhe",IF(E134="Securitisation type","Privateublc",IF(LEFT(G134,4)="{CA_",Val!B$21,IF(G134="{COUNTRY_EU_LIST}"," ;abcdefghijklmnopqrstuvwxyzABCDEFGHIJKLMNOPQRSTUVWXYZ0123456789",IF(OR(G134="{NOTIFICATION ID}",G134="{SECURITISATION ID}"),Val!B$15,IF(G134="{COUNTRY_EU}"," ;abcdefghijklmnopqrstuvwxyzABCDEFGHIJKLMNOPQRSTUVWXYZ",IF(G134="{Confirmed/Unconfirmed}","ConfirmedUnc",IF(G134="{Confirmed/Unconfirmed/N/A}","Confirmed/UncNA",IF(LEFT(G134,4)="{DAT","0123456789-",IF(LEFT(G134,4)="{Y/N","YN",IF(OR(LEFT(G134,4)="{N/A",LEFT(G134,4)="{LIS",LEFT(G134,4)="{No ",LEFT(G134,4)="{SEC",LEFT(G134,4)="{Mas"),Val!B$20,IF(LEFT(G134,4)="{TEX",Val!B$21,IF(LEFT(G134,4)="{ALP",Val!B$20,IF(LEFT(G134,4)="{COU",Val!B$20)))))))))))))))))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4" s="132"/>
      <c r="Y134" s="132"/>
      <c r="Z134" s="132"/>
      <c r="AA134" s="132"/>
      <c r="AB134" s="134"/>
      <c r="AC134" s="134"/>
      <c r="AD134" s="132"/>
      <c r="AE134" s="132"/>
      <c r="AF134" s="132"/>
      <c r="AG134" s="129" t="s">
        <v>921</v>
      </c>
      <c r="AH134" s="132"/>
      <c r="AI134" s="117"/>
      <c r="AJ134" s="132"/>
      <c r="AK134" s="75"/>
    </row>
    <row r="135" spans="1:37" s="2" customFormat="1" ht="129.6" x14ac:dyDescent="0.3">
      <c r="A135" s="15" t="s">
        <v>1283</v>
      </c>
      <c r="B135" s="16" t="s">
        <v>582</v>
      </c>
      <c r="C135" s="20" t="s">
        <v>560</v>
      </c>
      <c r="D135" s="21" t="s">
        <v>52</v>
      </c>
      <c r="E135" s="22" t="s">
        <v>561</v>
      </c>
      <c r="F135" s="59" t="s">
        <v>49</v>
      </c>
      <c r="G135" s="60" t="s">
        <v>176</v>
      </c>
      <c r="H135" s="153" t="s">
        <v>562</v>
      </c>
      <c r="I135" s="88" t="s">
        <v>1376</v>
      </c>
      <c r="J135" s="155" t="s">
        <v>563</v>
      </c>
      <c r="K135" s="143" t="s">
        <v>564</v>
      </c>
      <c r="L135" s="143" t="s">
        <v>555</v>
      </c>
      <c r="M135" s="143" t="s">
        <v>171</v>
      </c>
      <c r="N135" s="145" t="s">
        <v>556</v>
      </c>
      <c r="O135" s="126">
        <f t="shared" ca="1" si="8"/>
        <v>1</v>
      </c>
      <c r="P135" s="126">
        <v>12</v>
      </c>
      <c r="Q135" s="127" t="str">
        <f ca="1">IF(AND(E135="Last notification date",MONTH(TODAY())&gt;9,DAY(TODAY())&gt;9),YEAR(TODAY())&amp;"-"&amp;MONTH(TODAY())&amp;"-"&amp;DAY(TODAY()),IF(AND(E135="Last notification date",MONTH(TODAY())&lt;9,DAY(TODAY())&lt;10),YEAR(TODAY())&amp;"-0"&amp;MONTH(TODAY())&amp;"-0"&amp;DAY(TODAY()),IF(AND(E135="Last notification date",MONTH(TODAY())&gt;9,DAY(TODAY())&lt;10),YEAR(TODAY())&amp;"-"&amp;MONTH(TODAY())&amp;"-0"&amp;DAY(TODAY()),IF(AND(E135="Last notification date",MONTH(TODAY())&lt;10,DAY(TODAY())&gt;9),YEAR(TODAY())&amp;"-0"&amp;MONTH(TODAY())&amp;"-"&amp;DAY(TODAY()),IF(LEFT(G135,4)="{SEC","SEC ID",IF(LEFT(G135,4)="{DAT","DATE",IF(LEFT(G135,4)="{TEX",Val!B$21,IF(LEFT(G135,4)="{ALP",Val!B$20,IF(LEFT(G135,4)="{COU",Val!B$20,IF(OR(LEFT(G135,4)="{ISI",LEFT(G135,4)="{LEI"),Val!B$17,IF(OR(LEFT(G135,4)="{CA_",LEFT(G135,4)="{Mas",LEFT(G135,4)="{Y/N",LEFT(G135,4)="{No ",LEFT(G135,4)="{N/A",LEFT(G135,4)="{Con",LEFT(G135,4)="{LIS"),"LIST","")))))))))))</f>
        <v>LIST</v>
      </c>
      <c r="R135" s="126">
        <f t="shared" si="9"/>
        <v>3</v>
      </c>
      <c r="S135" s="128"/>
      <c r="T135" s="126" t="str">
        <f t="shared" si="10"/>
        <v>UNK</v>
      </c>
      <c r="U135" s="126" t="str" cm="1">
        <f t="array" aca="1" ref="U135" ca="1">IF(AND(E135="Payment exemption explanation",ISBLANK(F135)=FALSE,F$77="Confirmed"),"FORMAT",IF(AND(E135="Historical Default and Loss Performance Data location",F$3="Public",ISBLANK(F135)=TRUE),"FORMAT",IF(AND(E134="Subject to severe clawback",F134="Y",ISBLANK(F135)=TRUE),"FORMAT",IF(AND(E134="Subject to severe clawback",F134="N",ISBLANK(F135)=FALSE),"FORMAT",IF(AND(OR(E135="Credit granting criteria supervision comment",E135="Credit granting criteria compliance comment"),ISBLANK(F135)=FALSE,OR(AND(F$34="N",E530="Originator (or original lender) is not a Credit institution"),AND(F$37="N",E$37="Originator (or original lender) is not a Credit institution"))),"FORMAT_S17",IF(AND(C135="STSS60",E135="Location of Liability cash flow model",ISBLANK(F135)=TRUE,F$3="Public"),"FORMAT_S60",IF(AND(C135="STSS58",E135="Historical Default and Loss Performance Data location",ISBLANK(F135)=TRUE,F$3="Public"),"FORMAT_S37",IF(AND(E135="Sponsor LEI",ISBLANK(F135)=TRUE,ISBLANK(F$8)=TRUE),"FORMAT_LEI",IF(AND(E135="Originator LEI",ISBLANK(F135)=TRUE,ISBLANK(F$11)=TRUE),"FORMAT_LEI",IF(OR(T135="EMPTY",P135+1&lt;LEN(F135),AND(G134="{Confirmed/Unconfirmed/N/A}",S135="N/A",F134="N/A",F135&lt;&gt;"")),"FORMAT",IF(OR(AND(E135="Non-ABCP securitisation unique identifier",MID(F135,21,1)&lt;&gt;"N"),AND(E135="ABCP transaction unique identifier",MID(F135,21,1)&lt;&gt;"T"),AND(E135="ABCP programme unique identifier",MID(F135,21,1)&lt;&gt;"P")),"FORMAT_SEC_ID",IF(AND(E135="Underlying exposures classification",F135&lt;&gt;"residential mortgages",F135&lt;&gt;"commercial mortgages",F135&lt;&gt;"credit facilities provided to individuals for personal, family or household consumption purposes",F135&lt;&gt;"credit facilities, including loans and leases, provided to any type of enterprise or corporation",F135&lt;&gt;"auto loans/leases",F135&lt;&gt;"credit-card receivables",F135&lt;&gt;"trade receivables",F135&lt;&gt;"others"),"FORMAT_LIST",IF(AND(E135="Instrument code",LEN(F135)-LEN(SUBSTITUTE(F135,";",""))&lt;&gt;LEN(F134)-LEN(SUBSTITUTE(F134,";",""))),"FORMAT_;",IF(AND(E135="Sponsor country (if multiple countries)",LEN(F135)-LEN(SUBSTITUTE(F135,";",""))&lt;&gt;LEN(F$11)-LEN(SUBSTITUTE(F$11,";",""))),"FORMAT_;",IF(AND(E135="Sponsor country (if multiple countries)",ISBLANK(F135)=FALSE,LEN(F135)-LEN(SUBSTITUTE(F135,";",""))=0),"FORMAT_;",IF(AND(E135="Sponsor country (if multiple countries)",ISBLANK(F135)=TRUE,LEN(F$11)-LEN(SUBSTITUTE(F$11,";",""))&lt;&gt;0),"FORMAT_;",IF(AND(E135="Originator country  (if multiple countries)",LEN(F135)-LEN(SUBSTITUTE(F135,";",""))&lt;&gt;0,ISBLANK(F135)=FALSE,LEN(F135)-LEN(SUBSTITUTE(F135,";",""))&lt;&gt;LEN(F$8)-LEN(SUBSTITUTE(F$8,";",""))),"FORMAT_;",IF(AND(E135="Originator country  (if multiple countries)",ISBLANK(F135)=FALSE,LEN(F135)-LEN(SUBSTITUTE(F135,";",""))=0),"FORMAT_;",IF(AND(E135="Originator country  (if multiple countries)",ISBLANK(F135)=TRUE,LEN(F$8)-LEN(SUBSTITUTE(F$8,";",""))&lt;&gt;0),"FORMAT_;",IF(AND(E135="Original lender country (if multiple countries)",ISBLANK(F135)=FALSE,LEN(F135)-LEN(SUBSTITUTE(F135,";",""))&lt;&gt;0,LEN(F135)-LEN(SUBSTITUTE(F135,";",""))&lt;&gt;LEN(F$14)-LEN(SUBSTITUTE(F$14,";",""))),"FORMAT_;",IF(AND(E135="Original lender country (if multiple countries)",ISBLANK(F135)=TRUE,LEN(F$14)-LEN(SUBSTITUTE(F$14,";",""))&lt;&gt;0),"FORMAT_;",IF(AND(E135="Original lender country (if multiple countries)",ISBLANK(F135)=FALSE,LEN(F135)-LEN(SUBSTITUTE(F135,";",""))=0),"FORMAT_;",IF(OR(AND(E135="Designated Entity LEI",LEN(F135)&lt;&gt;20),AND(G135="{LEI}",LEN(F135)&lt;&gt;0,LEN(F135)&lt;20),AND(G135="{ISIN}",LEN(F135)&lt;&gt;0,LEN(F135)&lt;12),AND(LEN(F135)&lt;&gt;20,E135="Retaining entity LEI",ISBLANK(F135)=FALSE),AND(E135="Instrument ISIN",ISBLANK(F135)=FALSE,LEN(F135)&gt;0,LEN(F135)&lt;11),AND(D135="M",LEFT(G135,4)="{DAT",LEN(F135)&lt;&gt;10)),"FORMAT_LEN",IF(OR(AND(F135&lt;&gt;"",LEFT(G135,4)&lt;&gt;"{TEX",ISNUMBER(SUMPRODUCT(FIND(MID(F135,ROW(INDIRECT("1:"&amp;LEN(F135))),1),W135)))=FALSE),AND(F135&lt;&gt;"",LEFT(G135,4)&lt;&gt;"{TEX",ISERROR(SUMPRODUCT(SEARCH(MID(F135,ROW(INDIRECT("1:"&amp;LEN(TRIM(F135)))),1)," "&amp;W135&amp;CHAR(10)&amp;"""")))=TRUE)),"FORMAT_CHAR",IF(LEFT(G135,4)="{TEX","TEXT","UNK")))))))))))))))))))))))))</f>
        <v>UNK</v>
      </c>
      <c r="V135" s="126" t="b" cm="1">
        <f t="array" aca="1" ref="V135" ca="1">IF(OR(LEN(F135)&gt;P135+1),FALSE,IF(LEFT(G135,5)="{TEXT",TRUE,IF(AND(ISBLANK(F135)=FALSE,G135="{DATE_TEXT-YYYY-MM-DD}",LEN(F135)&lt;&gt;10),FALSE,IF(AND(ISBLANK(F135)=FALSE,ISNUMBER(SUMPRODUCT(SEARCH(MID(F135,ROW(INDIRECT("1:"&amp;LEN(TRIM(F135)))),1)," "&amp;W135&amp;CHAR(10)&amp;"""")))=FALSE),FALSE,TRUE))))</f>
        <v>1</v>
      </c>
      <c r="W135" s="127" t="str">
        <f>IF(G135="{Applicable/N/A}","N/Aplicable",IF(E135="Designated Entity LEI","ABCDEFGHIJKLMNOPQRSTUVWXYZ0123456789",IF(OR(G135="{ISIN}",G135="{LEI}"),";ABCDEFGHIJKLMNOPQRSTUVWXYZ0123456789",IF(G135="{Master Trust/Other}","Master TuOhe",IF(E135="Securitisation type","Privateublc",IF(LEFT(G135,4)="{CA_",Val!B$21,IF(G135="{COUNTRY_EU_LIST}"," ;abcdefghijklmnopqrstuvwxyzABCDEFGHIJKLMNOPQRSTUVWXYZ0123456789",IF(OR(G135="{NOTIFICATION ID}",G135="{SECURITISATION ID}"),Val!B$15,IF(G135="{COUNTRY_EU}"," ;abcdefghijklmnopqrstuvwxyzABCDEFGHIJKLMNOPQRSTUVWXYZ",IF(G135="{Confirmed/Unconfirmed}","ConfirmedUnc",IF(G135="{Confirmed/Unconfirmed/N/A}","Confirmed/UncNA",IF(LEFT(G135,4)="{DAT","0123456789-",IF(LEFT(G135,4)="{Y/N","YN",IF(OR(LEFT(G135,4)="{N/A",LEFT(G135,4)="{LIS",LEFT(G135,4)="{No ",LEFT(G135,4)="{SEC",LEFT(G135,4)="{Mas"),Val!B$20,IF(LEFT(G135,4)="{TEX",Val!B$21,IF(LEFT(G135,4)="{ALP",Val!B$20,IF(LEFT(G135,4)="{COU",Val!B$20)))))))))))))))))</f>
        <v>Confirmed/UncNA</v>
      </c>
      <c r="X135" s="132"/>
      <c r="Y135" s="132"/>
      <c r="Z135" s="132"/>
      <c r="AA135" s="132"/>
      <c r="AB135" s="134"/>
      <c r="AC135" s="134"/>
      <c r="AD135" s="132"/>
      <c r="AE135" s="132"/>
      <c r="AF135" s="132"/>
      <c r="AG135" s="129" t="s">
        <v>924</v>
      </c>
      <c r="AH135" s="132"/>
      <c r="AI135" s="117"/>
      <c r="AJ135" s="132"/>
      <c r="AK135" s="75"/>
    </row>
    <row r="136" spans="1:37" s="2" customFormat="1" ht="75.599999999999994" x14ac:dyDescent="0.3">
      <c r="A136" s="15" t="s">
        <v>1284</v>
      </c>
      <c r="B136" s="16" t="s">
        <v>589</v>
      </c>
      <c r="C136" s="30" t="s">
        <v>560</v>
      </c>
      <c r="D136" s="31" t="s">
        <v>46</v>
      </c>
      <c r="E136" s="26" t="s">
        <v>566</v>
      </c>
      <c r="F136" s="63"/>
      <c r="G136" s="109" t="s">
        <v>114</v>
      </c>
      <c r="H136" s="154"/>
      <c r="I136" s="88" t="s">
        <v>1384</v>
      </c>
      <c r="J136" s="156" t="s">
        <v>563</v>
      </c>
      <c r="K136" s="147"/>
      <c r="L136" s="147" t="s">
        <v>555</v>
      </c>
      <c r="M136" s="147" t="s">
        <v>171</v>
      </c>
      <c r="N136" s="148" t="s">
        <v>556</v>
      </c>
      <c r="O136" s="126">
        <f t="shared" ca="1" si="8"/>
        <v>1</v>
      </c>
      <c r="P136" s="126">
        <v>5000</v>
      </c>
      <c r="Q136" s="127" t="str">
        <f ca="1">IF(AND(E136="Last notification date",MONTH(TODAY())&gt;9,DAY(TODAY())&gt;9),YEAR(TODAY())&amp;"-"&amp;MONTH(TODAY())&amp;"-"&amp;DAY(TODAY()),IF(AND(E136="Last notification date",MONTH(TODAY())&lt;9,DAY(TODAY())&lt;10),YEAR(TODAY())&amp;"-0"&amp;MONTH(TODAY())&amp;"-0"&amp;DAY(TODAY()),IF(AND(E136="Last notification date",MONTH(TODAY())&gt;9,DAY(TODAY())&lt;10),YEAR(TODAY())&amp;"-"&amp;MONTH(TODAY())&amp;"-0"&amp;DAY(TODAY()),IF(AND(E136="Last notification date",MONTH(TODAY())&lt;10,DAY(TODAY())&gt;9),YEAR(TODAY())&amp;"-0"&amp;MONTH(TODAY())&amp;"-"&amp;DAY(TODAY()),IF(LEFT(G136,4)="{SEC","SEC ID",IF(LEFT(G136,4)="{DAT","DATE",IF(LEFT(G136,4)="{TEX",Val!B$21,IF(LEFT(G136,4)="{ALP",Val!B$20,IF(LEFT(G136,4)="{COU",Val!B$20,IF(OR(LEFT(G136,4)="{ISI",LEFT(G136,4)="{LEI"),Val!B$17,IF(OR(LEFT(G136,4)="{CA_",LEFT(G136,4)="{Mas",LEFT(G136,4)="{Y/N",LEFT(G136,4)="{No ",LEFT(G136,4)="{N/A",LEFT(G136,4)="{Con",LEFT(G136,4)="{LIS"),"LIST","")))))))))))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6" s="126">
        <f t="shared" si="9"/>
        <v>0</v>
      </c>
      <c r="S136" s="128"/>
      <c r="T136" s="126" t="str">
        <f t="shared" si="10"/>
        <v>BLANK</v>
      </c>
      <c r="U136" s="126" t="str" cm="1">
        <f t="array" aca="1" ref="U136" ca="1">IF(AND(E136="Payment exemption explanation",ISBLANK(F136)=FALSE,F$77="Confirmed"),"FORMAT",IF(AND(E136="Historical Default and Loss Performance Data location",F$3="Public",ISBLANK(F136)=TRUE),"FORMAT",IF(AND(E135="Subject to severe clawback",F135="Y",ISBLANK(F136)=TRUE),"FORMAT",IF(AND(E135="Subject to severe clawback",F135="N",ISBLANK(F136)=FALSE),"FORMAT",IF(AND(OR(E136="Credit granting criteria supervision comment",E136="Credit granting criteria compliance comment"),ISBLANK(F136)=FALSE,OR(AND(F$34="N",E531="Originator (or original lender) is not a Credit institution"),AND(F$37="N",E$37="Originator (or original lender) is not a Credit institution"))),"FORMAT_S17",IF(AND(C136="STSS60",E136="Location of Liability cash flow model",ISBLANK(F136)=TRUE,F$3="Public"),"FORMAT_S60",IF(AND(C136="STSS58",E136="Historical Default and Loss Performance Data location",ISBLANK(F136)=TRUE,F$3="Public"),"FORMAT_S37",IF(AND(E136="Sponsor LEI",ISBLANK(F136)=TRUE,ISBLANK(F$8)=TRUE),"FORMAT_LEI",IF(AND(E136="Originator LEI",ISBLANK(F136)=TRUE,ISBLANK(F$11)=TRUE),"FORMAT_LEI",IF(OR(T136="EMPTY",P136+1&lt;LEN(F136),AND(G135="{Confirmed/Unconfirmed/N/A}",S136="N/A",F135="N/A",F136&lt;&gt;"")),"FORMAT",IF(OR(AND(E136="Non-ABCP securitisation unique identifier",MID(F136,21,1)&lt;&gt;"N"),AND(E136="ABCP transaction unique identifier",MID(F136,21,1)&lt;&gt;"T"),AND(E136="ABCP programme unique identifier",MID(F136,21,1)&lt;&gt;"P")),"FORMAT_SEC_ID",IF(AND(E136="Underlying exposures classification",F136&lt;&gt;"residential mortgages",F136&lt;&gt;"commercial mortgages",F136&lt;&gt;"credit facilities provided to individuals for personal, family or household consumption purposes",F136&lt;&gt;"credit facilities, including loans and leases, provided to any type of enterprise or corporation",F136&lt;&gt;"auto loans/leases",F136&lt;&gt;"credit-card receivables",F136&lt;&gt;"trade receivables",F136&lt;&gt;"others"),"FORMAT_LIST",IF(AND(E136="Instrument code",LEN(F136)-LEN(SUBSTITUTE(F136,";",""))&lt;&gt;LEN(F135)-LEN(SUBSTITUTE(F135,";",""))),"FORMAT_;",IF(AND(E136="Sponsor country (if multiple countries)",LEN(F136)-LEN(SUBSTITUTE(F136,";",""))&lt;&gt;LEN(F$11)-LEN(SUBSTITUTE(F$11,";",""))),"FORMAT_;",IF(AND(E136="Sponsor country (if multiple countries)",ISBLANK(F136)=FALSE,LEN(F136)-LEN(SUBSTITUTE(F136,";",""))=0),"FORMAT_;",IF(AND(E136="Sponsor country (if multiple countries)",ISBLANK(F136)=TRUE,LEN(F$11)-LEN(SUBSTITUTE(F$11,";",""))&lt;&gt;0),"FORMAT_;",IF(AND(E136="Originator country  (if multiple countries)",LEN(F136)-LEN(SUBSTITUTE(F136,";",""))&lt;&gt;0,ISBLANK(F136)=FALSE,LEN(F136)-LEN(SUBSTITUTE(F136,";",""))&lt;&gt;LEN(F$8)-LEN(SUBSTITUTE(F$8,";",""))),"FORMAT_;",IF(AND(E136="Originator country  (if multiple countries)",ISBLANK(F136)=FALSE,LEN(F136)-LEN(SUBSTITUTE(F136,";",""))=0),"FORMAT_;",IF(AND(E136="Originator country  (if multiple countries)",ISBLANK(F136)=TRUE,LEN(F$8)-LEN(SUBSTITUTE(F$8,";",""))&lt;&gt;0),"FORMAT_;",IF(AND(E136="Original lender country (if multiple countries)",ISBLANK(F136)=FALSE,LEN(F136)-LEN(SUBSTITUTE(F136,";",""))&lt;&gt;0,LEN(F136)-LEN(SUBSTITUTE(F136,";",""))&lt;&gt;LEN(F$14)-LEN(SUBSTITUTE(F$14,";",""))),"FORMAT_;",IF(AND(E136="Original lender country (if multiple countries)",ISBLANK(F136)=TRUE,LEN(F$14)-LEN(SUBSTITUTE(F$14,";",""))&lt;&gt;0),"FORMAT_;",IF(AND(E136="Original lender country (if multiple countries)",ISBLANK(F136)=FALSE,LEN(F136)-LEN(SUBSTITUTE(F136,";",""))=0),"FORMAT_;",IF(OR(AND(E136="Designated Entity LEI",LEN(F136)&lt;&gt;20),AND(G136="{LEI}",LEN(F136)&lt;&gt;0,LEN(F136)&lt;20),AND(G136="{ISIN}",LEN(F136)&lt;&gt;0,LEN(F136)&lt;12),AND(LEN(F136)&lt;&gt;20,E136="Retaining entity LEI",ISBLANK(F136)=FALSE),AND(E136="Instrument ISIN",ISBLANK(F136)=FALSE,LEN(F136)&gt;0,LEN(F136)&lt;11),AND(D136="M",LEFT(G136,4)="{DAT",LEN(F136)&lt;&gt;10)),"FORMAT_LEN",IF(OR(AND(F136&lt;&gt;"",LEFT(G136,4)&lt;&gt;"{TEX",ISNUMBER(SUMPRODUCT(FIND(MID(F136,ROW(INDIRECT("1:"&amp;LEN(F136))),1),W136)))=FALSE),AND(F136&lt;&gt;"",LEFT(G136,4)&lt;&gt;"{TEX",ISERROR(SUMPRODUCT(SEARCH(MID(F136,ROW(INDIRECT("1:"&amp;LEN(TRIM(F136)))),1)," "&amp;W136&amp;CHAR(10)&amp;"""")))=TRUE)),"FORMAT_CHAR",IF(LEFT(G136,4)="{TEX","TEXT","UNK")))))))))))))))))))))))))</f>
        <v>TEXT</v>
      </c>
      <c r="V136" s="126" t="b" cm="1">
        <f t="array" aca="1" ref="V136" ca="1">IF(OR(LEN(F136)&gt;P136+1),FALSE,IF(LEFT(G136,5)="{TEXT",TRUE,IF(AND(ISBLANK(F136)=FALSE,G136="{DATE_TEXT-YYYY-MM-DD}",LEN(F136)&lt;&gt;10),FALSE,IF(AND(ISBLANK(F136)=FALSE,ISNUMBER(SUMPRODUCT(SEARCH(MID(F136,ROW(INDIRECT("1:"&amp;LEN(TRIM(F136)))),1)," "&amp;W136&amp;CHAR(10)&amp;"""")))=FALSE),FALSE,TRUE))))</f>
        <v>1</v>
      </c>
      <c r="W136" s="127" t="str">
        <f>IF(G136="{Applicable/N/A}","N/Aplicable",IF(E136="Designated Entity LEI","ABCDEFGHIJKLMNOPQRSTUVWXYZ0123456789",IF(OR(G136="{ISIN}",G136="{LEI}"),";ABCDEFGHIJKLMNOPQRSTUVWXYZ0123456789",IF(G136="{Master Trust/Other}","Master TuOhe",IF(E136="Securitisation type","Privateublc",IF(LEFT(G136,4)="{CA_",Val!B$21,IF(G136="{COUNTRY_EU_LIST}"," ;abcdefghijklmnopqrstuvwxyzABCDEFGHIJKLMNOPQRSTUVWXYZ0123456789",IF(OR(G136="{NOTIFICATION ID}",G136="{SECURITISATION ID}"),Val!B$15,IF(G136="{COUNTRY_EU}"," ;abcdefghijklmnopqrstuvwxyzABCDEFGHIJKLMNOPQRSTUVWXYZ",IF(G136="{Confirmed/Unconfirmed}","ConfirmedUnc",IF(G136="{Confirmed/Unconfirmed/N/A}","Confirmed/UncNA",IF(LEFT(G136,4)="{DAT","0123456789-",IF(LEFT(G136,4)="{Y/N","YN",IF(OR(LEFT(G136,4)="{N/A",LEFT(G136,4)="{LIS",LEFT(G136,4)="{No ",LEFT(G136,4)="{SEC",LEFT(G136,4)="{Mas"),Val!B$20,IF(LEFT(G136,4)="{TEX",Val!B$21,IF(LEFT(G136,4)="{ALP",Val!B$20,IF(LEFT(G136,4)="{COU",Val!B$20)))))))))))))))))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6" s="132"/>
      <c r="Y136" s="132"/>
      <c r="Z136" s="132"/>
      <c r="AA136" s="132"/>
      <c r="AB136" s="134"/>
      <c r="AC136" s="134"/>
      <c r="AD136" s="132"/>
      <c r="AE136" s="132"/>
      <c r="AF136" s="132"/>
      <c r="AG136" s="129" t="s">
        <v>925</v>
      </c>
      <c r="AH136" s="132"/>
      <c r="AI136" s="117"/>
      <c r="AJ136" s="132"/>
      <c r="AK136" s="75"/>
    </row>
    <row r="137" spans="1:37" s="2" customFormat="1" ht="86.4" x14ac:dyDescent="0.3">
      <c r="A137" s="15" t="s">
        <v>1285</v>
      </c>
      <c r="B137" s="16" t="s">
        <v>591</v>
      </c>
      <c r="C137" s="20" t="s">
        <v>560</v>
      </c>
      <c r="D137" s="21" t="s">
        <v>52</v>
      </c>
      <c r="E137" s="22" t="s">
        <v>568</v>
      </c>
      <c r="F137" s="45" t="s">
        <v>175</v>
      </c>
      <c r="G137" s="60" t="s">
        <v>190</v>
      </c>
      <c r="H137" s="153" t="s">
        <v>569</v>
      </c>
      <c r="I137" s="93" t="s">
        <v>1373</v>
      </c>
      <c r="J137" s="156" t="s">
        <v>563</v>
      </c>
      <c r="K137" s="147"/>
      <c r="L137" s="147" t="s">
        <v>555</v>
      </c>
      <c r="M137" s="147" t="s">
        <v>171</v>
      </c>
      <c r="N137" s="148" t="s">
        <v>556</v>
      </c>
      <c r="O137" s="126">
        <f t="shared" ca="1" si="8"/>
        <v>1</v>
      </c>
      <c r="P137" s="126">
        <v>12</v>
      </c>
      <c r="Q137" s="127" t="str">
        <f ca="1">IF(AND(E137="Last notification date",MONTH(TODAY())&gt;9,DAY(TODAY())&gt;9),YEAR(TODAY())&amp;"-"&amp;MONTH(TODAY())&amp;"-"&amp;DAY(TODAY()),IF(AND(E137="Last notification date",MONTH(TODAY())&lt;9,DAY(TODAY())&lt;10),YEAR(TODAY())&amp;"-0"&amp;MONTH(TODAY())&amp;"-0"&amp;DAY(TODAY()),IF(AND(E137="Last notification date",MONTH(TODAY())&gt;9,DAY(TODAY())&lt;10),YEAR(TODAY())&amp;"-"&amp;MONTH(TODAY())&amp;"-0"&amp;DAY(TODAY()),IF(AND(E137="Last notification date",MONTH(TODAY())&lt;10,DAY(TODAY())&gt;9),YEAR(TODAY())&amp;"-0"&amp;MONTH(TODAY())&amp;"-"&amp;DAY(TODAY()),IF(LEFT(G137,4)="{SEC","SEC ID",IF(LEFT(G137,4)="{DAT","DATE",IF(LEFT(G137,4)="{TEX",Val!B$21,IF(LEFT(G137,4)="{ALP",Val!B$20,IF(LEFT(G137,4)="{COU",Val!B$20,IF(OR(LEFT(G137,4)="{ISI",LEFT(G137,4)="{LEI"),Val!B$17,IF(OR(LEFT(G137,4)="{CA_",LEFT(G137,4)="{Mas",LEFT(G137,4)="{Y/N",LEFT(G137,4)="{No ",LEFT(G137,4)="{N/A",LEFT(G137,4)="{Con",LEFT(G137,4)="{LIS"),"LIST","")))))))))))</f>
        <v>LIST</v>
      </c>
      <c r="R137" s="126">
        <f t="shared" si="9"/>
        <v>9</v>
      </c>
      <c r="S137" s="128"/>
      <c r="T137" s="126" t="str">
        <f t="shared" si="10"/>
        <v>UNK</v>
      </c>
      <c r="U137" s="126" t="str" cm="1">
        <f t="array" aca="1" ref="U137" ca="1">IF(AND(E137="Payment exemption explanation",ISBLANK(F137)=FALSE,F$77="Confirmed"),"FORMAT",IF(AND(E137="Historical Default and Loss Performance Data location",F$3="Public",ISBLANK(F137)=TRUE),"FORMAT",IF(AND(E136="Subject to severe clawback",F136="Y",ISBLANK(F137)=TRUE),"FORMAT",IF(AND(E136="Subject to severe clawback",F136="N",ISBLANK(F137)=FALSE),"FORMAT",IF(AND(OR(E137="Credit granting criteria supervision comment",E137="Credit granting criteria compliance comment"),ISBLANK(F137)=FALSE,OR(AND(F$34="N",E532="Originator (or original lender) is not a Credit institution"),AND(F$37="N",E$37="Originator (or original lender) is not a Credit institution"))),"FORMAT_S17",IF(AND(C137="STSS60",E137="Location of Liability cash flow model",ISBLANK(F137)=TRUE,F$3="Public"),"FORMAT_S60",IF(AND(C137="STSS58",E137="Historical Default and Loss Performance Data location",ISBLANK(F137)=TRUE,F$3="Public"),"FORMAT_S37",IF(AND(E137="Sponsor LEI",ISBLANK(F137)=TRUE,ISBLANK(F$8)=TRUE),"FORMAT_LEI",IF(AND(E137="Originator LEI",ISBLANK(F137)=TRUE,ISBLANK(F$11)=TRUE),"FORMAT_LEI",IF(OR(T137="EMPTY",P137+1&lt;LEN(F137),AND(G136="{Confirmed/Unconfirmed/N/A}",S137="N/A",F136="N/A",F137&lt;&gt;"")),"FORMAT",IF(OR(AND(E137="Non-ABCP securitisation unique identifier",MID(F137,21,1)&lt;&gt;"N"),AND(E137="ABCP transaction unique identifier",MID(F137,21,1)&lt;&gt;"T"),AND(E137="ABCP programme unique identifier",MID(F137,21,1)&lt;&gt;"P")),"FORMAT_SEC_ID",IF(AND(E137="Underlying exposures classification",F137&lt;&gt;"residential mortgages",F137&lt;&gt;"commercial mortgages",F137&lt;&gt;"credit facilities provided to individuals for personal, family or household consumption purposes",F137&lt;&gt;"credit facilities, including loans and leases, provided to any type of enterprise or corporation",F137&lt;&gt;"auto loans/leases",F137&lt;&gt;"credit-card receivables",F137&lt;&gt;"trade receivables",F137&lt;&gt;"others"),"FORMAT_LIST",IF(AND(E137="Instrument code",LEN(F137)-LEN(SUBSTITUTE(F137,";",""))&lt;&gt;LEN(F136)-LEN(SUBSTITUTE(F136,";",""))),"FORMAT_;",IF(AND(E137="Sponsor country (if multiple countries)",LEN(F137)-LEN(SUBSTITUTE(F137,";",""))&lt;&gt;LEN(F$11)-LEN(SUBSTITUTE(F$11,";",""))),"FORMAT_;",IF(AND(E137="Sponsor country (if multiple countries)",ISBLANK(F137)=FALSE,LEN(F137)-LEN(SUBSTITUTE(F137,";",""))=0),"FORMAT_;",IF(AND(E137="Sponsor country (if multiple countries)",ISBLANK(F137)=TRUE,LEN(F$11)-LEN(SUBSTITUTE(F$11,";",""))&lt;&gt;0),"FORMAT_;",IF(AND(E137="Originator country  (if multiple countries)",LEN(F137)-LEN(SUBSTITUTE(F137,";",""))&lt;&gt;0,ISBLANK(F137)=FALSE,LEN(F137)-LEN(SUBSTITUTE(F137,";",""))&lt;&gt;LEN(F$8)-LEN(SUBSTITUTE(F$8,";",""))),"FORMAT_;",IF(AND(E137="Originator country  (if multiple countries)",ISBLANK(F137)=FALSE,LEN(F137)-LEN(SUBSTITUTE(F137,";",""))=0),"FORMAT_;",IF(AND(E137="Originator country  (if multiple countries)",ISBLANK(F137)=TRUE,LEN(F$8)-LEN(SUBSTITUTE(F$8,";",""))&lt;&gt;0),"FORMAT_;",IF(AND(E137="Original lender country (if multiple countries)",ISBLANK(F137)=FALSE,LEN(F137)-LEN(SUBSTITUTE(F137,";",""))&lt;&gt;0,LEN(F137)-LEN(SUBSTITUTE(F137,";",""))&lt;&gt;LEN(F$14)-LEN(SUBSTITUTE(F$14,";",""))),"FORMAT_;",IF(AND(E137="Original lender country (if multiple countries)",ISBLANK(F137)=TRUE,LEN(F$14)-LEN(SUBSTITUTE(F$14,";",""))&lt;&gt;0),"FORMAT_;",IF(AND(E137="Original lender country (if multiple countries)",ISBLANK(F137)=FALSE,LEN(F137)-LEN(SUBSTITUTE(F137,";",""))=0),"FORMAT_;",IF(OR(AND(E137="Designated Entity LEI",LEN(F137)&lt;&gt;20),AND(G137="{LEI}",LEN(F137)&lt;&gt;0,LEN(F137)&lt;20),AND(G137="{ISIN}",LEN(F137)&lt;&gt;0,LEN(F137)&lt;12),AND(LEN(F137)&lt;&gt;20,E137="Retaining entity LEI",ISBLANK(F137)=FALSE),AND(E137="Instrument ISIN",ISBLANK(F137)=FALSE,LEN(F137)&gt;0,LEN(F137)&lt;11),AND(D137="M",LEFT(G137,4)="{DAT",LEN(F137)&lt;&gt;10)),"FORMAT_LEN",IF(OR(AND(F137&lt;&gt;"",LEFT(G137,4)&lt;&gt;"{TEX",ISNUMBER(SUMPRODUCT(FIND(MID(F137,ROW(INDIRECT("1:"&amp;LEN(F137))),1),W137)))=FALSE),AND(F137&lt;&gt;"",LEFT(G137,4)&lt;&gt;"{TEX",ISERROR(SUMPRODUCT(SEARCH(MID(F137,ROW(INDIRECT("1:"&amp;LEN(TRIM(F137)))),1)," "&amp;W137&amp;CHAR(10)&amp;"""")))=TRUE)),"FORMAT_CHAR",IF(LEFT(G137,4)="{TEX","TEXT","UNK")))))))))))))))))))))))))</f>
        <v>UNK</v>
      </c>
      <c r="V137" s="126" t="b" cm="1">
        <f t="array" aca="1" ref="V137" ca="1">IF(OR(LEN(F137)&gt;P137+1),FALSE,IF(LEFT(G137,5)="{TEXT",TRUE,IF(AND(ISBLANK(F137)=FALSE,G137="{DATE_TEXT-YYYY-MM-DD}",LEN(F137)&lt;&gt;10),FALSE,IF(AND(ISBLANK(F137)=FALSE,ISNUMBER(SUMPRODUCT(SEARCH(MID(F137,ROW(INDIRECT("1:"&amp;LEN(TRIM(F137)))),1)," "&amp;W137&amp;CHAR(10)&amp;"""")))=FALSE),FALSE,TRUE))))</f>
        <v>1</v>
      </c>
      <c r="W137" s="127" t="str">
        <f>IF(G137="{Applicable/N/A}","N/Aplicable",IF(E137="Designated Entity LEI","ABCDEFGHIJKLMNOPQRSTUVWXYZ0123456789",IF(OR(G137="{ISIN}",G137="{LEI}"),";ABCDEFGHIJKLMNOPQRSTUVWXYZ0123456789",IF(G137="{Master Trust/Other}","Master TuOhe",IF(E137="Securitisation type","Privateublc",IF(LEFT(G137,4)="{CA_",Val!B$21,IF(G137="{COUNTRY_EU_LIST}"," ;abcdefghijklmnopqrstuvwxyzABCDEFGHIJKLMNOPQRSTUVWXYZ0123456789",IF(OR(G137="{NOTIFICATION ID}",G137="{SECURITISATION ID}"),Val!B$15,IF(G137="{COUNTRY_EU}"," ;abcdefghijklmnopqrstuvwxyzABCDEFGHIJKLMNOPQRSTUVWXYZ",IF(G137="{Confirmed/Unconfirmed}","ConfirmedUnc",IF(G137="{Confirmed/Unconfirmed/N/A}","Confirmed/UncNA",IF(LEFT(G137,4)="{DAT","0123456789-",IF(LEFT(G137,4)="{Y/N","YN",IF(OR(LEFT(G137,4)="{N/A",LEFT(G137,4)="{LIS",LEFT(G137,4)="{No ",LEFT(G137,4)="{SEC",LEFT(G137,4)="{Mas"),Val!B$20,IF(LEFT(G137,4)="{TEX",Val!B$21,IF(LEFT(G137,4)="{ALP",Val!B$20,IF(LEFT(G137,4)="{COU",Val!B$20)))))))))))))))))</f>
        <v>ConfirmedUnc</v>
      </c>
      <c r="X137" s="132"/>
      <c r="Y137" s="132"/>
      <c r="Z137" s="132"/>
      <c r="AA137" s="132"/>
      <c r="AB137" s="134"/>
      <c r="AC137" s="134"/>
      <c r="AD137" s="132"/>
      <c r="AE137" s="132"/>
      <c r="AF137" s="132"/>
      <c r="AG137" s="129" t="s">
        <v>1439</v>
      </c>
      <c r="AH137" s="132"/>
      <c r="AI137" s="117"/>
      <c r="AJ137" s="132"/>
      <c r="AK137" s="75"/>
    </row>
    <row r="138" spans="1:37" s="2" customFormat="1" ht="409.6" x14ac:dyDescent="0.3">
      <c r="A138" s="15" t="s">
        <v>1286</v>
      </c>
      <c r="B138" s="16" t="s">
        <v>599</v>
      </c>
      <c r="C138" s="30" t="s">
        <v>560</v>
      </c>
      <c r="D138" s="31" t="s">
        <v>46</v>
      </c>
      <c r="E138" s="26" t="s">
        <v>571</v>
      </c>
      <c r="F138" s="138" t="s">
        <v>1495</v>
      </c>
      <c r="G138" s="109" t="s">
        <v>114</v>
      </c>
      <c r="H138" s="154"/>
      <c r="I138" s="88" t="s">
        <v>1335</v>
      </c>
      <c r="J138" s="159" t="s">
        <v>563</v>
      </c>
      <c r="K138" s="144"/>
      <c r="L138" s="144" t="s">
        <v>555</v>
      </c>
      <c r="M138" s="144" t="s">
        <v>171</v>
      </c>
      <c r="N138" s="146" t="s">
        <v>556</v>
      </c>
      <c r="O138" s="126">
        <f t="shared" ca="1" si="8"/>
        <v>1</v>
      </c>
      <c r="P138" s="126">
        <v>5000</v>
      </c>
      <c r="Q138" s="127" t="str">
        <f ca="1">IF(AND(E138="Last notification date",MONTH(TODAY())&gt;9,DAY(TODAY())&gt;9),YEAR(TODAY())&amp;"-"&amp;MONTH(TODAY())&amp;"-"&amp;DAY(TODAY()),IF(AND(E138="Last notification date",MONTH(TODAY())&lt;9,DAY(TODAY())&lt;10),YEAR(TODAY())&amp;"-0"&amp;MONTH(TODAY())&amp;"-0"&amp;DAY(TODAY()),IF(AND(E138="Last notification date",MONTH(TODAY())&gt;9,DAY(TODAY())&lt;10),YEAR(TODAY())&amp;"-"&amp;MONTH(TODAY())&amp;"-0"&amp;DAY(TODAY()),IF(AND(E138="Last notification date",MONTH(TODAY())&lt;10,DAY(TODAY())&gt;9),YEAR(TODAY())&amp;"-0"&amp;MONTH(TODAY())&amp;"-"&amp;DAY(TODAY()),IF(LEFT(G138,4)="{SEC","SEC ID",IF(LEFT(G138,4)="{DAT","DATE",IF(LEFT(G138,4)="{TEX",Val!B$21,IF(LEFT(G138,4)="{ALP",Val!B$20,IF(LEFT(G138,4)="{COU",Val!B$20,IF(OR(LEFT(G138,4)="{ISI",LEFT(G138,4)="{LEI"),Val!B$17,IF(OR(LEFT(G138,4)="{CA_",LEFT(G138,4)="{Mas",LEFT(G138,4)="{Y/N",LEFT(G138,4)="{No ",LEFT(G138,4)="{N/A",LEFT(G138,4)="{Con",LEFT(G138,4)="{LIS"),"LIST","")))))))))))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38" s="126">
        <f t="shared" si="9"/>
        <v>2986</v>
      </c>
      <c r="S138" s="128"/>
      <c r="T138" s="126" t="str">
        <f t="shared" si="10"/>
        <v>UNK</v>
      </c>
      <c r="U138" s="126" t="str" cm="1">
        <f t="array" aca="1" ref="U138" ca="1">IF(AND(E138="Payment exemption explanation",ISBLANK(F138)=FALSE,F$77="Confirmed"),"FORMAT",IF(AND(E138="Historical Default and Loss Performance Data location",F$3="Public",ISBLANK(F138)=TRUE),"FORMAT",IF(AND(E137="Subject to severe clawback",F137="Y",ISBLANK(F138)=TRUE),"FORMAT",IF(AND(E137="Subject to severe clawback",F137="N",ISBLANK(F138)=FALSE),"FORMAT",IF(AND(OR(E138="Credit granting criteria supervision comment",E138="Credit granting criteria compliance comment"),ISBLANK(F138)=FALSE,OR(AND(F$34="N",E533="Originator (or original lender) is not a Credit institution"),AND(F$37="N",E$37="Originator (or original lender) is not a Credit institution"))),"FORMAT_S17",IF(AND(C138="STSS60",E138="Location of Liability cash flow model",ISBLANK(F138)=TRUE,F$3="Public"),"FORMAT_S60",IF(AND(C138="STSS58",E138="Historical Default and Loss Performance Data location",ISBLANK(F138)=TRUE,F$3="Public"),"FORMAT_S37",IF(AND(E138="Sponsor LEI",ISBLANK(F138)=TRUE,ISBLANK(F$8)=TRUE),"FORMAT_LEI",IF(AND(E138="Originator LEI",ISBLANK(F138)=TRUE,ISBLANK(F$11)=TRUE),"FORMAT_LEI",IF(OR(T138="EMPTY",P138+1&lt;LEN(F138),AND(G137="{Confirmed/Unconfirmed/N/A}",S138="N/A",F137="N/A",F138&lt;&gt;"")),"FORMAT",IF(OR(AND(E138="Non-ABCP securitisation unique identifier",MID(F138,21,1)&lt;&gt;"N"),AND(E138="ABCP transaction unique identifier",MID(F138,21,1)&lt;&gt;"T"),AND(E138="ABCP programme unique identifier",MID(F138,21,1)&lt;&gt;"P")),"FORMAT_SEC_ID",IF(AND(E138="Underlying exposures classification",F138&lt;&gt;"residential mortgages",F138&lt;&gt;"commercial mortgages",F138&lt;&gt;"credit facilities provided to individuals for personal, family or household consumption purposes",F138&lt;&gt;"credit facilities, including loans and leases, provided to any type of enterprise or corporation",F138&lt;&gt;"auto loans/leases",F138&lt;&gt;"credit-card receivables",F138&lt;&gt;"trade receivables",F138&lt;&gt;"others"),"FORMAT_LIST",IF(AND(E138="Instrument code",LEN(F138)-LEN(SUBSTITUTE(F138,";",""))&lt;&gt;LEN(F137)-LEN(SUBSTITUTE(F137,";",""))),"FORMAT_;",IF(AND(E138="Sponsor country (if multiple countries)",LEN(F138)-LEN(SUBSTITUTE(F138,";",""))&lt;&gt;LEN(F$11)-LEN(SUBSTITUTE(F$11,";",""))),"FORMAT_;",IF(AND(E138="Sponsor country (if multiple countries)",ISBLANK(F138)=FALSE,LEN(F138)-LEN(SUBSTITUTE(F138,";",""))=0),"FORMAT_;",IF(AND(E138="Sponsor country (if multiple countries)",ISBLANK(F138)=TRUE,LEN(F$11)-LEN(SUBSTITUTE(F$11,";",""))&lt;&gt;0),"FORMAT_;",IF(AND(E138="Originator country  (if multiple countries)",LEN(F138)-LEN(SUBSTITUTE(F138,";",""))&lt;&gt;0,ISBLANK(F138)=FALSE,LEN(F138)-LEN(SUBSTITUTE(F138,";",""))&lt;&gt;LEN(F$8)-LEN(SUBSTITUTE(F$8,";",""))),"FORMAT_;",IF(AND(E138="Originator country  (if multiple countries)",ISBLANK(F138)=FALSE,LEN(F138)-LEN(SUBSTITUTE(F138,";",""))=0),"FORMAT_;",IF(AND(E138="Originator country  (if multiple countries)",ISBLANK(F138)=TRUE,LEN(F$8)-LEN(SUBSTITUTE(F$8,";",""))&lt;&gt;0),"FORMAT_;",IF(AND(E138="Original lender country (if multiple countries)",ISBLANK(F138)=FALSE,LEN(F138)-LEN(SUBSTITUTE(F138,";",""))&lt;&gt;0,LEN(F138)-LEN(SUBSTITUTE(F138,";",""))&lt;&gt;LEN(F$14)-LEN(SUBSTITUTE(F$14,";",""))),"FORMAT_;",IF(AND(E138="Original lender country (if multiple countries)",ISBLANK(F138)=TRUE,LEN(F$14)-LEN(SUBSTITUTE(F$14,";",""))&lt;&gt;0),"FORMAT_;",IF(AND(E138="Original lender country (if multiple countries)",ISBLANK(F138)=FALSE,LEN(F138)-LEN(SUBSTITUTE(F138,";",""))=0),"FORMAT_;",IF(OR(AND(E138="Designated Entity LEI",LEN(F138)&lt;&gt;20),AND(G138="{LEI}",LEN(F138)&lt;&gt;0,LEN(F138)&lt;20),AND(G138="{ISIN}",LEN(F138)&lt;&gt;0,LEN(F138)&lt;12),AND(LEN(F138)&lt;&gt;20,E138="Retaining entity LEI",ISBLANK(F138)=FALSE),AND(E138="Instrument ISIN",ISBLANK(F138)=FALSE,LEN(F138)&gt;0,LEN(F138)&lt;11),AND(D138="M",LEFT(G138,4)="{DAT",LEN(F138)&lt;&gt;10)),"FORMAT_LEN",IF(OR(AND(F138&lt;&gt;"",LEFT(G138,4)&lt;&gt;"{TEX",ISNUMBER(SUMPRODUCT(FIND(MID(F138,ROW(INDIRECT("1:"&amp;LEN(F138))),1),W138)))=FALSE),AND(F138&lt;&gt;"",LEFT(G138,4)&lt;&gt;"{TEX",ISERROR(SUMPRODUCT(SEARCH(MID(F138,ROW(INDIRECT("1:"&amp;LEN(TRIM(F138)))),1)," "&amp;W138&amp;CHAR(10)&amp;"""")))=TRUE)),"FORMAT_CHAR",IF(LEFT(G138,4)="{TEX","TEXT","UNK")))))))))))))))))))))))))</f>
        <v>TEXT</v>
      </c>
      <c r="V138" s="126" t="b" cm="1">
        <f t="array" aca="1" ref="V138" ca="1">IF(OR(LEN(F138)&gt;P138+1),FALSE,IF(LEFT(G138,5)="{TEXT",TRUE,IF(AND(ISBLANK(F138)=FALSE,G138="{DATE_TEXT-YYYY-MM-DD}",LEN(F138)&lt;&gt;10),FALSE,IF(AND(ISBLANK(F138)=FALSE,ISNUMBER(SUMPRODUCT(SEARCH(MID(F138,ROW(INDIRECT("1:"&amp;LEN(TRIM(F138)))),1)," "&amp;W138&amp;CHAR(10)&amp;"""")))=FALSE),FALSE,TRUE))))</f>
        <v>1</v>
      </c>
      <c r="W138" s="127" t="str">
        <f>IF(G138="{Applicable/N/A}","N/Aplicable",IF(E138="Designated Entity LEI","ABCDEFGHIJKLMNOPQRSTUVWXYZ0123456789",IF(OR(G138="{ISIN}",G138="{LEI}"),";ABCDEFGHIJKLMNOPQRSTUVWXYZ0123456789",IF(G138="{Master Trust/Other}","Master TuOhe",IF(E138="Securitisation type","Privateublc",IF(LEFT(G138,4)="{CA_",Val!B$21,IF(G138="{COUNTRY_EU_LIST}"," ;abcdefghijklmnopqrstuvwxyzABCDEFGHIJKLMNOPQRSTUVWXYZ0123456789",IF(OR(G138="{NOTIFICATION ID}",G138="{SECURITISATION ID}"),Val!B$15,IF(G138="{COUNTRY_EU}"," ;abcdefghijklmnopqrstuvwxyzABCDEFGHIJKLMNOPQRSTUVWXYZ",IF(G138="{Confirmed/Unconfirmed}","ConfirmedUnc",IF(G138="{Confirmed/Unconfirmed/N/A}","Confirmed/UncNA",IF(LEFT(G138,4)="{DAT","0123456789-",IF(LEFT(G138,4)="{Y/N","YN",IF(OR(LEFT(G138,4)="{N/A",LEFT(G138,4)="{LIS",LEFT(G138,4)="{No ",LEFT(G138,4)="{SEC",LEFT(G138,4)="{Mas"),Val!B$20,IF(LEFT(G138,4)="{TEX",Val!B$21,IF(LEFT(G138,4)="{ALP",Val!B$20,IF(LEFT(G138,4)="{COU",Val!B$20)))))))))))))))))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38" s="132"/>
      <c r="Y138" s="132"/>
      <c r="Z138" s="132"/>
      <c r="AA138" s="132"/>
      <c r="AB138" s="134"/>
      <c r="AC138" s="134"/>
      <c r="AD138" s="132"/>
      <c r="AE138" s="132"/>
      <c r="AF138" s="132"/>
      <c r="AG138" s="129" t="s">
        <v>926</v>
      </c>
      <c r="AH138" s="132"/>
      <c r="AI138" s="117"/>
      <c r="AJ138" s="132"/>
      <c r="AK138" s="75"/>
    </row>
    <row r="139" spans="1:37" s="2" customFormat="1" ht="86.4" x14ac:dyDescent="0.3">
      <c r="A139" s="15" t="s">
        <v>1287</v>
      </c>
      <c r="B139" s="16" t="s">
        <v>601</v>
      </c>
      <c r="C139" s="20" t="s">
        <v>573</v>
      </c>
      <c r="D139" s="21" t="s">
        <v>52</v>
      </c>
      <c r="E139" s="22" t="s">
        <v>574</v>
      </c>
      <c r="F139" s="45" t="s">
        <v>175</v>
      </c>
      <c r="G139" s="60" t="s">
        <v>190</v>
      </c>
      <c r="H139" s="153" t="s">
        <v>575</v>
      </c>
      <c r="I139" s="93" t="s">
        <v>1373</v>
      </c>
      <c r="J139" s="155" t="s">
        <v>576</v>
      </c>
      <c r="K139" s="143" t="s">
        <v>577</v>
      </c>
      <c r="L139" s="143" t="s">
        <v>578</v>
      </c>
      <c r="M139" s="143" t="s">
        <v>171</v>
      </c>
      <c r="N139" s="145" t="s">
        <v>579</v>
      </c>
      <c r="O139" s="126">
        <f t="shared" ca="1" si="8"/>
        <v>1</v>
      </c>
      <c r="P139" s="126">
        <v>12</v>
      </c>
      <c r="Q139" s="127" t="str">
        <f ca="1">IF(AND(E139="Last notification date",MONTH(TODAY())&gt;9,DAY(TODAY())&gt;9),YEAR(TODAY())&amp;"-"&amp;MONTH(TODAY())&amp;"-"&amp;DAY(TODAY()),IF(AND(E139="Last notification date",MONTH(TODAY())&lt;9,DAY(TODAY())&lt;10),YEAR(TODAY())&amp;"-0"&amp;MONTH(TODAY())&amp;"-0"&amp;DAY(TODAY()),IF(AND(E139="Last notification date",MONTH(TODAY())&gt;9,DAY(TODAY())&lt;10),YEAR(TODAY())&amp;"-"&amp;MONTH(TODAY())&amp;"-0"&amp;DAY(TODAY()),IF(AND(E139="Last notification date",MONTH(TODAY())&lt;10,DAY(TODAY())&gt;9),YEAR(TODAY())&amp;"-0"&amp;MONTH(TODAY())&amp;"-"&amp;DAY(TODAY()),IF(LEFT(G139,4)="{SEC","SEC ID",IF(LEFT(G139,4)="{DAT","DATE",IF(LEFT(G139,4)="{TEX",Val!B$21,IF(LEFT(G139,4)="{ALP",Val!B$20,IF(LEFT(G139,4)="{COU",Val!B$20,IF(OR(LEFT(G139,4)="{ISI",LEFT(G139,4)="{LEI"),Val!B$17,IF(OR(LEFT(G139,4)="{CA_",LEFT(G139,4)="{Mas",LEFT(G139,4)="{Y/N",LEFT(G139,4)="{No ",LEFT(G139,4)="{N/A",LEFT(G139,4)="{Con",LEFT(G139,4)="{LIS"),"LIST","")))))))))))</f>
        <v>LIST</v>
      </c>
      <c r="R139" s="126">
        <f t="shared" si="9"/>
        <v>9</v>
      </c>
      <c r="S139" s="128"/>
      <c r="T139" s="126" t="str">
        <f t="shared" si="10"/>
        <v>UNK</v>
      </c>
      <c r="U139" s="126" t="str" cm="1">
        <f t="array" aca="1" ref="U139" ca="1">IF(AND(E139="Payment exemption explanation",ISBLANK(F139)=FALSE,F$77="Confirmed"),"FORMAT",IF(AND(E139="Historical Default and Loss Performance Data location",F$3="Public",ISBLANK(F139)=TRUE),"FORMAT",IF(AND(E138="Subject to severe clawback",F138="Y",ISBLANK(F139)=TRUE),"FORMAT",IF(AND(E138="Subject to severe clawback",F138="N",ISBLANK(F139)=FALSE),"FORMAT",IF(AND(OR(E139="Credit granting criteria supervision comment",E139="Credit granting criteria compliance comment"),ISBLANK(F139)=FALSE,OR(AND(F$34="N",E534="Originator (or original lender) is not a Credit institution"),AND(F$37="N",E$37="Originator (or original lender) is not a Credit institution"))),"FORMAT_S17",IF(AND(C139="STSS60",E139="Location of Liability cash flow model",ISBLANK(F139)=TRUE,F$3="Public"),"FORMAT_S60",IF(AND(C139="STSS58",E139="Historical Default and Loss Performance Data location",ISBLANK(F139)=TRUE,F$3="Public"),"FORMAT_S37",IF(AND(E139="Sponsor LEI",ISBLANK(F139)=TRUE,ISBLANK(F$8)=TRUE),"FORMAT_LEI",IF(AND(E139="Originator LEI",ISBLANK(F139)=TRUE,ISBLANK(F$11)=TRUE),"FORMAT_LEI",IF(OR(T139="EMPTY",P139+1&lt;LEN(F139),AND(G138="{Confirmed/Unconfirmed/N/A}",S139="N/A",F138="N/A",F139&lt;&gt;"")),"FORMAT",IF(OR(AND(E139="Non-ABCP securitisation unique identifier",MID(F139,21,1)&lt;&gt;"N"),AND(E139="ABCP transaction unique identifier",MID(F139,21,1)&lt;&gt;"T"),AND(E139="ABCP programme unique identifier",MID(F139,21,1)&lt;&gt;"P")),"FORMAT_SEC_ID",IF(AND(E139="Underlying exposures classification",F139&lt;&gt;"residential mortgages",F139&lt;&gt;"commercial mortgages",F139&lt;&gt;"credit facilities provided to individuals for personal, family or household consumption purposes",F139&lt;&gt;"credit facilities, including loans and leases, provided to any type of enterprise or corporation",F139&lt;&gt;"auto loans/leases",F139&lt;&gt;"credit-card receivables",F139&lt;&gt;"trade receivables",F139&lt;&gt;"others"),"FORMAT_LIST",IF(AND(E139="Instrument code",LEN(F139)-LEN(SUBSTITUTE(F139,";",""))&lt;&gt;LEN(F138)-LEN(SUBSTITUTE(F138,";",""))),"FORMAT_;",IF(AND(E139="Sponsor country (if multiple countries)",LEN(F139)-LEN(SUBSTITUTE(F139,";",""))&lt;&gt;LEN(F$11)-LEN(SUBSTITUTE(F$11,";",""))),"FORMAT_;",IF(AND(E139="Sponsor country (if multiple countries)",ISBLANK(F139)=FALSE,LEN(F139)-LEN(SUBSTITUTE(F139,";",""))=0),"FORMAT_;",IF(AND(E139="Sponsor country (if multiple countries)",ISBLANK(F139)=TRUE,LEN(F$11)-LEN(SUBSTITUTE(F$11,";",""))&lt;&gt;0),"FORMAT_;",IF(AND(E139="Originator country  (if multiple countries)",LEN(F139)-LEN(SUBSTITUTE(F139,";",""))&lt;&gt;0,ISBLANK(F139)=FALSE,LEN(F139)-LEN(SUBSTITUTE(F139,";",""))&lt;&gt;LEN(F$8)-LEN(SUBSTITUTE(F$8,";",""))),"FORMAT_;",IF(AND(E139="Originator country  (if multiple countries)",ISBLANK(F139)=FALSE,LEN(F139)-LEN(SUBSTITUTE(F139,";",""))=0),"FORMAT_;",IF(AND(E139="Originator country  (if multiple countries)",ISBLANK(F139)=TRUE,LEN(F$8)-LEN(SUBSTITUTE(F$8,";",""))&lt;&gt;0),"FORMAT_;",IF(AND(E139="Original lender country (if multiple countries)",ISBLANK(F139)=FALSE,LEN(F139)-LEN(SUBSTITUTE(F139,";",""))&lt;&gt;0,LEN(F139)-LEN(SUBSTITUTE(F139,";",""))&lt;&gt;LEN(F$14)-LEN(SUBSTITUTE(F$14,";",""))),"FORMAT_;",IF(AND(E139="Original lender country (if multiple countries)",ISBLANK(F139)=TRUE,LEN(F$14)-LEN(SUBSTITUTE(F$14,";",""))&lt;&gt;0),"FORMAT_;",IF(AND(E139="Original lender country (if multiple countries)",ISBLANK(F139)=FALSE,LEN(F139)-LEN(SUBSTITUTE(F139,";",""))=0),"FORMAT_;",IF(OR(AND(E139="Designated Entity LEI",LEN(F139)&lt;&gt;20),AND(G139="{LEI}",LEN(F139)&lt;&gt;0,LEN(F139)&lt;20),AND(G139="{ISIN}",LEN(F139)&lt;&gt;0,LEN(F139)&lt;12),AND(LEN(F139)&lt;&gt;20,E139="Retaining entity LEI",ISBLANK(F139)=FALSE),AND(E139="Instrument ISIN",ISBLANK(F139)=FALSE,LEN(F139)&gt;0,LEN(F139)&lt;11),AND(D139="M",LEFT(G139,4)="{DAT",LEN(F139)&lt;&gt;10)),"FORMAT_LEN",IF(OR(AND(F139&lt;&gt;"",LEFT(G139,4)&lt;&gt;"{TEX",ISNUMBER(SUMPRODUCT(FIND(MID(F139,ROW(INDIRECT("1:"&amp;LEN(F139))),1),W139)))=FALSE),AND(F139&lt;&gt;"",LEFT(G139,4)&lt;&gt;"{TEX",ISERROR(SUMPRODUCT(SEARCH(MID(F139,ROW(INDIRECT("1:"&amp;LEN(TRIM(F139)))),1)," "&amp;W139&amp;CHAR(10)&amp;"""")))=TRUE)),"FORMAT_CHAR",IF(LEFT(G139,4)="{TEX","TEXT","UNK")))))))))))))))))))))))))</f>
        <v>UNK</v>
      </c>
      <c r="V139" s="126" t="b" cm="1">
        <f t="array" aca="1" ref="V139" ca="1">IF(OR(LEN(F139)&gt;P139+1),FALSE,IF(LEFT(G139,5)="{TEXT",TRUE,IF(AND(ISBLANK(F139)=FALSE,G139="{DATE_TEXT-YYYY-MM-DD}",LEN(F139)&lt;&gt;10),FALSE,IF(AND(ISBLANK(F139)=FALSE,ISNUMBER(SUMPRODUCT(SEARCH(MID(F139,ROW(INDIRECT("1:"&amp;LEN(TRIM(F139)))),1)," "&amp;W139&amp;CHAR(10)&amp;"""")))=FALSE),FALSE,TRUE))))</f>
        <v>1</v>
      </c>
      <c r="W139" s="127" t="str">
        <f>IF(G139="{Applicable/N/A}","N/Aplicable",IF(E139="Designated Entity LEI","ABCDEFGHIJKLMNOPQRSTUVWXYZ0123456789",IF(OR(G139="{ISIN}",G139="{LEI}"),";ABCDEFGHIJKLMNOPQRSTUVWXYZ0123456789",IF(G139="{Master Trust/Other}","Master TuOhe",IF(E139="Securitisation type","Privateublc",IF(LEFT(G139,4)="{CA_",Val!B$21,IF(G139="{COUNTRY_EU_LIST}"," ;abcdefghijklmnopqrstuvwxyzABCDEFGHIJKLMNOPQRSTUVWXYZ0123456789",IF(OR(G139="{NOTIFICATION ID}",G139="{SECURITISATION ID}"),Val!B$15,IF(G139="{COUNTRY_EU}"," ;abcdefghijklmnopqrstuvwxyzABCDEFGHIJKLMNOPQRSTUVWXYZ",IF(G139="{Confirmed/Unconfirmed}","ConfirmedUnc",IF(G139="{Confirmed/Unconfirmed/N/A}","Confirmed/UncNA",IF(LEFT(G139,4)="{DAT","0123456789-",IF(LEFT(G139,4)="{Y/N","YN",IF(OR(LEFT(G139,4)="{N/A",LEFT(G139,4)="{LIS",LEFT(G139,4)="{No ",LEFT(G139,4)="{SEC",LEFT(G139,4)="{Mas"),Val!B$20,IF(LEFT(G139,4)="{TEX",Val!B$21,IF(LEFT(G139,4)="{ALP",Val!B$20,IF(LEFT(G139,4)="{COU",Val!B$20)))))))))))))))))</f>
        <v>ConfirmedUnc</v>
      </c>
      <c r="X139" s="132"/>
      <c r="Y139" s="132"/>
      <c r="Z139" s="132"/>
      <c r="AA139" s="132"/>
      <c r="AB139" s="134"/>
      <c r="AC139" s="134"/>
      <c r="AD139" s="132"/>
      <c r="AE139" s="132"/>
      <c r="AF139" s="132"/>
      <c r="AG139" s="129" t="s">
        <v>919</v>
      </c>
      <c r="AH139" s="132"/>
      <c r="AI139" s="117"/>
      <c r="AJ139" s="132"/>
      <c r="AK139" s="75"/>
    </row>
    <row r="140" spans="1:37" s="2" customFormat="1" ht="86.4" x14ac:dyDescent="0.3">
      <c r="A140" s="15" t="s">
        <v>1288</v>
      </c>
      <c r="B140" s="16" t="s">
        <v>608</v>
      </c>
      <c r="C140" s="30" t="s">
        <v>573</v>
      </c>
      <c r="D140" s="31" t="s">
        <v>46</v>
      </c>
      <c r="E140" s="26" t="s">
        <v>581</v>
      </c>
      <c r="F140" s="138" t="s">
        <v>1464</v>
      </c>
      <c r="G140" s="109" t="s">
        <v>114</v>
      </c>
      <c r="H140" s="154"/>
      <c r="I140" s="88" t="s">
        <v>1335</v>
      </c>
      <c r="J140" s="159" t="s">
        <v>576</v>
      </c>
      <c r="K140" s="144" t="s">
        <v>577</v>
      </c>
      <c r="L140" s="144" t="s">
        <v>578</v>
      </c>
      <c r="M140" s="144" t="s">
        <v>171</v>
      </c>
      <c r="N140" s="146" t="s">
        <v>579</v>
      </c>
      <c r="O140" s="126">
        <f t="shared" ca="1" si="8"/>
        <v>1</v>
      </c>
      <c r="P140" s="126">
        <v>5000</v>
      </c>
      <c r="Q140" s="127" t="str">
        <f ca="1">IF(AND(E140="Last notification date",MONTH(TODAY())&gt;9,DAY(TODAY())&gt;9),YEAR(TODAY())&amp;"-"&amp;MONTH(TODAY())&amp;"-"&amp;DAY(TODAY()),IF(AND(E140="Last notification date",MONTH(TODAY())&lt;9,DAY(TODAY())&lt;10),YEAR(TODAY())&amp;"-0"&amp;MONTH(TODAY())&amp;"-0"&amp;DAY(TODAY()),IF(AND(E140="Last notification date",MONTH(TODAY())&gt;9,DAY(TODAY())&lt;10),YEAR(TODAY())&amp;"-"&amp;MONTH(TODAY())&amp;"-0"&amp;DAY(TODAY()),IF(AND(E140="Last notification date",MONTH(TODAY())&lt;10,DAY(TODAY())&gt;9),YEAR(TODAY())&amp;"-0"&amp;MONTH(TODAY())&amp;"-"&amp;DAY(TODAY()),IF(LEFT(G140,4)="{SEC","SEC ID",IF(LEFT(G140,4)="{DAT","DATE",IF(LEFT(G140,4)="{TEX",Val!B$21,IF(LEFT(G140,4)="{ALP",Val!B$20,IF(LEFT(G140,4)="{COU",Val!B$20,IF(OR(LEFT(G140,4)="{ISI",LEFT(G140,4)="{LEI"),Val!B$17,IF(OR(LEFT(G140,4)="{CA_",LEFT(G140,4)="{Mas",LEFT(G140,4)="{Y/N",LEFT(G140,4)="{No ",LEFT(G140,4)="{N/A",LEFT(G140,4)="{Con",LEFT(G140,4)="{LIS"),"LIST","")))))))))))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0" s="126">
        <f t="shared" si="9"/>
        <v>245</v>
      </c>
      <c r="S140" s="128"/>
      <c r="T140" s="126" t="str">
        <f t="shared" si="10"/>
        <v>UNK</v>
      </c>
      <c r="U140" s="126" t="str" cm="1">
        <f t="array" aca="1" ref="U140" ca="1">IF(AND(E140="Payment exemption explanation",ISBLANK(F140)=FALSE,F$77="Confirmed"),"FORMAT",IF(AND(E140="Historical Default and Loss Performance Data location",F$3="Public",ISBLANK(F140)=TRUE),"FORMAT",IF(AND(E139="Subject to severe clawback",F139="Y",ISBLANK(F140)=TRUE),"FORMAT",IF(AND(E139="Subject to severe clawback",F139="N",ISBLANK(F140)=FALSE),"FORMAT",IF(AND(OR(E140="Credit granting criteria supervision comment",E140="Credit granting criteria compliance comment"),ISBLANK(F140)=FALSE,OR(AND(F$34="N",E535="Originator (or original lender) is not a Credit institution"),AND(F$37="N",E$37="Originator (or original lender) is not a Credit institution"))),"FORMAT_S17",IF(AND(C140="STSS60",E140="Location of Liability cash flow model",ISBLANK(F140)=TRUE,F$3="Public"),"FORMAT_S60",IF(AND(C140="STSS58",E140="Historical Default and Loss Performance Data location",ISBLANK(F140)=TRUE,F$3="Public"),"FORMAT_S37",IF(AND(E140="Sponsor LEI",ISBLANK(F140)=TRUE,ISBLANK(F$8)=TRUE),"FORMAT_LEI",IF(AND(E140="Originator LEI",ISBLANK(F140)=TRUE,ISBLANK(F$11)=TRUE),"FORMAT_LEI",IF(OR(T140="EMPTY",P140+1&lt;LEN(F140),AND(G139="{Confirmed/Unconfirmed/N/A}",S140="N/A",F139="N/A",F140&lt;&gt;"")),"FORMAT",IF(OR(AND(E140="Non-ABCP securitisation unique identifier",MID(F140,21,1)&lt;&gt;"N"),AND(E140="ABCP transaction unique identifier",MID(F140,21,1)&lt;&gt;"T"),AND(E140="ABCP programme unique identifier",MID(F140,21,1)&lt;&gt;"P")),"FORMAT_SEC_ID",IF(AND(E140="Underlying exposures classification",F140&lt;&gt;"residential mortgages",F140&lt;&gt;"commercial mortgages",F140&lt;&gt;"credit facilities provided to individuals for personal, family or household consumption purposes",F140&lt;&gt;"credit facilities, including loans and leases, provided to any type of enterprise or corporation",F140&lt;&gt;"auto loans/leases",F140&lt;&gt;"credit-card receivables",F140&lt;&gt;"trade receivables",F140&lt;&gt;"others"),"FORMAT_LIST",IF(AND(E140="Instrument code",LEN(F140)-LEN(SUBSTITUTE(F140,";",""))&lt;&gt;LEN(F139)-LEN(SUBSTITUTE(F139,";",""))),"FORMAT_;",IF(AND(E140="Sponsor country (if multiple countries)",LEN(F140)-LEN(SUBSTITUTE(F140,";",""))&lt;&gt;LEN(F$11)-LEN(SUBSTITUTE(F$11,";",""))),"FORMAT_;",IF(AND(E140="Sponsor country (if multiple countries)",ISBLANK(F140)=FALSE,LEN(F140)-LEN(SUBSTITUTE(F140,";",""))=0),"FORMAT_;",IF(AND(E140="Sponsor country (if multiple countries)",ISBLANK(F140)=TRUE,LEN(F$11)-LEN(SUBSTITUTE(F$11,";",""))&lt;&gt;0),"FORMAT_;",IF(AND(E140="Originator country  (if multiple countries)",LEN(F140)-LEN(SUBSTITUTE(F140,";",""))&lt;&gt;0,ISBLANK(F140)=FALSE,LEN(F140)-LEN(SUBSTITUTE(F140,";",""))&lt;&gt;LEN(F$8)-LEN(SUBSTITUTE(F$8,";",""))),"FORMAT_;",IF(AND(E140="Originator country  (if multiple countries)",ISBLANK(F140)=FALSE,LEN(F140)-LEN(SUBSTITUTE(F140,";",""))=0),"FORMAT_;",IF(AND(E140="Originator country  (if multiple countries)",ISBLANK(F140)=TRUE,LEN(F$8)-LEN(SUBSTITUTE(F$8,";",""))&lt;&gt;0),"FORMAT_;",IF(AND(E140="Original lender country (if multiple countries)",ISBLANK(F140)=FALSE,LEN(F140)-LEN(SUBSTITUTE(F140,";",""))&lt;&gt;0,LEN(F140)-LEN(SUBSTITUTE(F140,";",""))&lt;&gt;LEN(F$14)-LEN(SUBSTITUTE(F$14,";",""))),"FORMAT_;",IF(AND(E140="Original lender country (if multiple countries)",ISBLANK(F140)=TRUE,LEN(F$14)-LEN(SUBSTITUTE(F$14,";",""))&lt;&gt;0),"FORMAT_;",IF(AND(E140="Original lender country (if multiple countries)",ISBLANK(F140)=FALSE,LEN(F140)-LEN(SUBSTITUTE(F140,";",""))=0),"FORMAT_;",IF(OR(AND(E140="Designated Entity LEI",LEN(F140)&lt;&gt;20),AND(G140="{LEI}",LEN(F140)&lt;&gt;0,LEN(F140)&lt;20),AND(G140="{ISIN}",LEN(F140)&lt;&gt;0,LEN(F140)&lt;12),AND(LEN(F140)&lt;&gt;20,E140="Retaining entity LEI",ISBLANK(F140)=FALSE),AND(E140="Instrument ISIN",ISBLANK(F140)=FALSE,LEN(F140)&gt;0,LEN(F140)&lt;11),AND(D140="M",LEFT(G140,4)="{DAT",LEN(F140)&lt;&gt;10)),"FORMAT_LEN",IF(OR(AND(F140&lt;&gt;"",LEFT(G140,4)&lt;&gt;"{TEX",ISNUMBER(SUMPRODUCT(FIND(MID(F140,ROW(INDIRECT("1:"&amp;LEN(F140))),1),W140)))=FALSE),AND(F140&lt;&gt;"",LEFT(G140,4)&lt;&gt;"{TEX",ISERROR(SUMPRODUCT(SEARCH(MID(F140,ROW(INDIRECT("1:"&amp;LEN(TRIM(F140)))),1)," "&amp;W140&amp;CHAR(10)&amp;"""")))=TRUE)),"FORMAT_CHAR",IF(LEFT(G140,4)="{TEX","TEXT","UNK")))))))))))))))))))))))))</f>
        <v>TEXT</v>
      </c>
      <c r="V140" s="126" t="b" cm="1">
        <f t="array" aca="1" ref="V140" ca="1">IF(OR(LEN(F140)&gt;P140+1),FALSE,IF(LEFT(G140,5)="{TEXT",TRUE,IF(AND(ISBLANK(F140)=FALSE,G140="{DATE_TEXT-YYYY-MM-DD}",LEN(F140)&lt;&gt;10),FALSE,IF(AND(ISBLANK(F140)=FALSE,ISNUMBER(SUMPRODUCT(SEARCH(MID(F140,ROW(INDIRECT("1:"&amp;LEN(TRIM(F140)))),1)," "&amp;W140&amp;CHAR(10)&amp;"""")))=FALSE),FALSE,TRUE))))</f>
        <v>1</v>
      </c>
      <c r="W140" s="127" t="str">
        <f>IF(G140="{Applicable/N/A}","N/Aplicable",IF(E140="Designated Entity LEI","ABCDEFGHIJKLMNOPQRSTUVWXYZ0123456789",IF(OR(G140="{ISIN}",G140="{LEI}"),";ABCDEFGHIJKLMNOPQRSTUVWXYZ0123456789",IF(G140="{Master Trust/Other}","Master TuOhe",IF(E140="Securitisation type","Privateublc",IF(LEFT(G140,4)="{CA_",Val!B$21,IF(G140="{COUNTRY_EU_LIST}"," ;abcdefghijklmnopqrstuvwxyzABCDEFGHIJKLMNOPQRSTUVWXYZ0123456789",IF(OR(G140="{NOTIFICATION ID}",G140="{SECURITISATION ID}"),Val!B$15,IF(G140="{COUNTRY_EU}"," ;abcdefghijklmnopqrstuvwxyzABCDEFGHIJKLMNOPQRSTUVWXYZ",IF(G140="{Confirmed/Unconfirmed}","ConfirmedUnc",IF(G140="{Confirmed/Unconfirmed/N/A}","Confirmed/UncNA",IF(LEFT(G140,4)="{DAT","0123456789-",IF(LEFT(G140,4)="{Y/N","YN",IF(OR(LEFT(G140,4)="{N/A",LEFT(G140,4)="{LIS",LEFT(G140,4)="{No ",LEFT(G140,4)="{SEC",LEFT(G140,4)="{Mas"),Val!B$20,IF(LEFT(G140,4)="{TEX",Val!B$21,IF(LEFT(G140,4)="{ALP",Val!B$20,IF(LEFT(G140,4)="{COU",Val!B$20)))))))))))))))))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0" s="132"/>
      <c r="Y140" s="132"/>
      <c r="Z140" s="132"/>
      <c r="AA140" s="132"/>
      <c r="AB140" s="134"/>
      <c r="AC140" s="134"/>
      <c r="AD140" s="132"/>
      <c r="AE140" s="132"/>
      <c r="AF140" s="132"/>
      <c r="AG140" s="129" t="s">
        <v>929</v>
      </c>
      <c r="AH140" s="132"/>
      <c r="AI140" s="117"/>
      <c r="AJ140" s="132"/>
      <c r="AK140" s="75"/>
    </row>
    <row r="141" spans="1:37" s="2" customFormat="1" ht="86.4" x14ac:dyDescent="0.3">
      <c r="A141" s="15" t="s">
        <v>1289</v>
      </c>
      <c r="B141" s="16" t="s">
        <v>610</v>
      </c>
      <c r="C141" s="20" t="s">
        <v>583</v>
      </c>
      <c r="D141" s="21" t="s">
        <v>52</v>
      </c>
      <c r="E141" s="22" t="s">
        <v>584</v>
      </c>
      <c r="F141" s="59" t="s">
        <v>175</v>
      </c>
      <c r="G141" s="60" t="s">
        <v>190</v>
      </c>
      <c r="H141" s="153" t="s">
        <v>585</v>
      </c>
      <c r="I141" s="93" t="s">
        <v>1373</v>
      </c>
      <c r="J141" s="155" t="s">
        <v>586</v>
      </c>
      <c r="K141" s="92" t="s">
        <v>587</v>
      </c>
      <c r="L141" s="143" t="s">
        <v>578</v>
      </c>
      <c r="M141" s="143" t="s">
        <v>171</v>
      </c>
      <c r="N141" s="145" t="s">
        <v>588</v>
      </c>
      <c r="O141" s="126">
        <f t="shared" ca="1" si="8"/>
        <v>1</v>
      </c>
      <c r="P141" s="126">
        <v>12</v>
      </c>
      <c r="Q141" s="127" t="str">
        <f ca="1">IF(AND(E141="Last notification date",MONTH(TODAY())&gt;9,DAY(TODAY())&gt;9),YEAR(TODAY())&amp;"-"&amp;MONTH(TODAY())&amp;"-"&amp;DAY(TODAY()),IF(AND(E141="Last notification date",MONTH(TODAY())&lt;9,DAY(TODAY())&lt;10),YEAR(TODAY())&amp;"-0"&amp;MONTH(TODAY())&amp;"-0"&amp;DAY(TODAY()),IF(AND(E141="Last notification date",MONTH(TODAY())&gt;9,DAY(TODAY())&lt;10),YEAR(TODAY())&amp;"-"&amp;MONTH(TODAY())&amp;"-0"&amp;DAY(TODAY()),IF(AND(E141="Last notification date",MONTH(TODAY())&lt;10,DAY(TODAY())&gt;9),YEAR(TODAY())&amp;"-0"&amp;MONTH(TODAY())&amp;"-"&amp;DAY(TODAY()),IF(LEFT(G141,4)="{SEC","SEC ID",IF(LEFT(G141,4)="{DAT","DATE",IF(LEFT(G141,4)="{TEX",Val!B$21,IF(LEFT(G141,4)="{ALP",Val!B$20,IF(LEFT(G141,4)="{COU",Val!B$20,IF(OR(LEFT(G141,4)="{ISI",LEFT(G141,4)="{LEI"),Val!B$17,IF(OR(LEFT(G141,4)="{CA_",LEFT(G141,4)="{Mas",LEFT(G141,4)="{Y/N",LEFT(G141,4)="{No ",LEFT(G141,4)="{N/A",LEFT(G141,4)="{Con",LEFT(G141,4)="{LIS"),"LIST","")))))))))))</f>
        <v>LIST</v>
      </c>
      <c r="R141" s="126">
        <f t="shared" si="9"/>
        <v>9</v>
      </c>
      <c r="S141" s="128"/>
      <c r="T141" s="126" t="str">
        <f t="shared" si="10"/>
        <v>UNK</v>
      </c>
      <c r="U141" s="126" t="str" cm="1">
        <f t="array" aca="1" ref="U141" ca="1">IF(AND(E141="Payment exemption explanation",ISBLANK(F141)=FALSE,F$77="Confirmed"),"FORMAT",IF(AND(E141="Historical Default and Loss Performance Data location",F$3="Public",ISBLANK(F141)=TRUE),"FORMAT",IF(AND(E140="Subject to severe clawback",F140="Y",ISBLANK(F141)=TRUE),"FORMAT",IF(AND(E140="Subject to severe clawback",F140="N",ISBLANK(F141)=FALSE),"FORMAT",IF(AND(OR(E141="Credit granting criteria supervision comment",E141="Credit granting criteria compliance comment"),ISBLANK(F141)=FALSE,OR(AND(F$34="N",E536="Originator (or original lender) is not a Credit institution"),AND(F$37="N",E$37="Originator (or original lender) is not a Credit institution"))),"FORMAT_S17",IF(AND(C141="STSS60",E141="Location of Liability cash flow model",ISBLANK(F141)=TRUE,F$3="Public"),"FORMAT_S60",IF(AND(C141="STSS58",E141="Historical Default and Loss Performance Data location",ISBLANK(F141)=TRUE,F$3="Public"),"FORMAT_S37",IF(AND(E141="Sponsor LEI",ISBLANK(F141)=TRUE,ISBLANK(F$8)=TRUE),"FORMAT_LEI",IF(AND(E141="Originator LEI",ISBLANK(F141)=TRUE,ISBLANK(F$11)=TRUE),"FORMAT_LEI",IF(OR(T141="EMPTY",P141+1&lt;LEN(F141),AND(G140="{Confirmed/Unconfirmed/N/A}",S141="N/A",F140="N/A",F141&lt;&gt;"")),"FORMAT",IF(OR(AND(E141="Non-ABCP securitisation unique identifier",MID(F141,21,1)&lt;&gt;"N"),AND(E141="ABCP transaction unique identifier",MID(F141,21,1)&lt;&gt;"T"),AND(E141="ABCP programme unique identifier",MID(F141,21,1)&lt;&gt;"P")),"FORMAT_SEC_ID",IF(AND(E141="Underlying exposures classification",F141&lt;&gt;"residential mortgages",F141&lt;&gt;"commercial mortgages",F141&lt;&gt;"credit facilities provided to individuals for personal, family or household consumption purposes",F141&lt;&gt;"credit facilities, including loans and leases, provided to any type of enterprise or corporation",F141&lt;&gt;"auto loans/leases",F141&lt;&gt;"credit-card receivables",F141&lt;&gt;"trade receivables",F141&lt;&gt;"others"),"FORMAT_LIST",IF(AND(E141="Instrument code",LEN(F141)-LEN(SUBSTITUTE(F141,";",""))&lt;&gt;LEN(F140)-LEN(SUBSTITUTE(F140,";",""))),"FORMAT_;",IF(AND(E141="Sponsor country (if multiple countries)",LEN(F141)-LEN(SUBSTITUTE(F141,";",""))&lt;&gt;LEN(F$11)-LEN(SUBSTITUTE(F$11,";",""))),"FORMAT_;",IF(AND(E141="Sponsor country (if multiple countries)",ISBLANK(F141)=FALSE,LEN(F141)-LEN(SUBSTITUTE(F141,";",""))=0),"FORMAT_;",IF(AND(E141="Sponsor country (if multiple countries)",ISBLANK(F141)=TRUE,LEN(F$11)-LEN(SUBSTITUTE(F$11,";",""))&lt;&gt;0),"FORMAT_;",IF(AND(E141="Originator country  (if multiple countries)",LEN(F141)-LEN(SUBSTITUTE(F141,";",""))&lt;&gt;0,ISBLANK(F141)=FALSE,LEN(F141)-LEN(SUBSTITUTE(F141,";",""))&lt;&gt;LEN(F$8)-LEN(SUBSTITUTE(F$8,";",""))),"FORMAT_;",IF(AND(E141="Originator country  (if multiple countries)",ISBLANK(F141)=FALSE,LEN(F141)-LEN(SUBSTITUTE(F141,";",""))=0),"FORMAT_;",IF(AND(E141="Originator country  (if multiple countries)",ISBLANK(F141)=TRUE,LEN(F$8)-LEN(SUBSTITUTE(F$8,";",""))&lt;&gt;0),"FORMAT_;",IF(AND(E141="Original lender country (if multiple countries)",ISBLANK(F141)=FALSE,LEN(F141)-LEN(SUBSTITUTE(F141,";",""))&lt;&gt;0,LEN(F141)-LEN(SUBSTITUTE(F141,";",""))&lt;&gt;LEN(F$14)-LEN(SUBSTITUTE(F$14,";",""))),"FORMAT_;",IF(AND(E141="Original lender country (if multiple countries)",ISBLANK(F141)=TRUE,LEN(F$14)-LEN(SUBSTITUTE(F$14,";",""))&lt;&gt;0),"FORMAT_;",IF(AND(E141="Original lender country (if multiple countries)",ISBLANK(F141)=FALSE,LEN(F141)-LEN(SUBSTITUTE(F141,";",""))=0),"FORMAT_;",IF(OR(AND(E141="Designated Entity LEI",LEN(F141)&lt;&gt;20),AND(G141="{LEI}",LEN(F141)&lt;&gt;0,LEN(F141)&lt;20),AND(G141="{ISIN}",LEN(F141)&lt;&gt;0,LEN(F141)&lt;12),AND(LEN(F141)&lt;&gt;20,E141="Retaining entity LEI",ISBLANK(F141)=FALSE),AND(E141="Instrument ISIN",ISBLANK(F141)=FALSE,LEN(F141)&gt;0,LEN(F141)&lt;11),AND(D141="M",LEFT(G141,4)="{DAT",LEN(F141)&lt;&gt;10)),"FORMAT_LEN",IF(OR(AND(F141&lt;&gt;"",LEFT(G141,4)&lt;&gt;"{TEX",ISNUMBER(SUMPRODUCT(FIND(MID(F141,ROW(INDIRECT("1:"&amp;LEN(F141))),1),W141)))=FALSE),AND(F141&lt;&gt;"",LEFT(G141,4)&lt;&gt;"{TEX",ISERROR(SUMPRODUCT(SEARCH(MID(F141,ROW(INDIRECT("1:"&amp;LEN(TRIM(F141)))),1)," "&amp;W141&amp;CHAR(10)&amp;"""")))=TRUE)),"FORMAT_CHAR",IF(LEFT(G141,4)="{TEX","TEXT","UNK")))))))))))))))))))))))))</f>
        <v>UNK</v>
      </c>
      <c r="V141" s="126" t="b" cm="1">
        <f t="array" aca="1" ref="V141" ca="1">IF(OR(LEN(F141)&gt;P141+1),FALSE,IF(LEFT(G141,5)="{TEXT",TRUE,IF(AND(ISBLANK(F141)=FALSE,G141="{DATE_TEXT-YYYY-MM-DD}",LEN(F141)&lt;&gt;10),FALSE,IF(AND(ISBLANK(F141)=FALSE,ISNUMBER(SUMPRODUCT(SEARCH(MID(F141,ROW(INDIRECT("1:"&amp;LEN(TRIM(F141)))),1)," "&amp;W141&amp;CHAR(10)&amp;"""")))=FALSE),FALSE,TRUE))))</f>
        <v>1</v>
      </c>
      <c r="W141" s="127" t="str">
        <f>IF(G141="{Applicable/N/A}","N/Aplicable",IF(E141="Designated Entity LEI","ABCDEFGHIJKLMNOPQRSTUVWXYZ0123456789",IF(OR(G141="{ISIN}",G141="{LEI}"),";ABCDEFGHIJKLMNOPQRSTUVWXYZ0123456789",IF(G141="{Master Trust/Other}","Master TuOhe",IF(E141="Securitisation type","Privateublc",IF(LEFT(G141,4)="{CA_",Val!B$21,IF(G141="{COUNTRY_EU_LIST}"," ;abcdefghijklmnopqrstuvwxyzABCDEFGHIJKLMNOPQRSTUVWXYZ0123456789",IF(OR(G141="{NOTIFICATION ID}",G141="{SECURITISATION ID}"),Val!B$15,IF(G141="{COUNTRY_EU}"," ;abcdefghijklmnopqrstuvwxyzABCDEFGHIJKLMNOPQRSTUVWXYZ",IF(G141="{Confirmed/Unconfirmed}","ConfirmedUnc",IF(G141="{Confirmed/Unconfirmed/N/A}","Confirmed/UncNA",IF(LEFT(G141,4)="{DAT","0123456789-",IF(LEFT(G141,4)="{Y/N","YN",IF(OR(LEFT(G141,4)="{N/A",LEFT(G141,4)="{LIS",LEFT(G141,4)="{No ",LEFT(G141,4)="{SEC",LEFT(G141,4)="{Mas"),Val!B$20,IF(LEFT(G141,4)="{TEX",Val!B$21,IF(LEFT(G141,4)="{ALP",Val!B$20,IF(LEFT(G141,4)="{COU",Val!B$20)))))))))))))))))</f>
        <v>ConfirmedUnc</v>
      </c>
      <c r="X141" s="132"/>
      <c r="Y141" s="132"/>
      <c r="Z141" s="132"/>
      <c r="AA141" s="132"/>
      <c r="AB141" s="134"/>
      <c r="AC141" s="134"/>
      <c r="AD141" s="132"/>
      <c r="AE141" s="132"/>
      <c r="AF141" s="132"/>
      <c r="AG141" s="129" t="s">
        <v>930</v>
      </c>
      <c r="AH141" s="132"/>
      <c r="AI141" s="117"/>
      <c r="AJ141" s="132"/>
      <c r="AK141" s="75"/>
    </row>
    <row r="142" spans="1:37" s="2" customFormat="1" ht="409.6" x14ac:dyDescent="0.3">
      <c r="A142" s="15" t="s">
        <v>1290</v>
      </c>
      <c r="B142" s="16" t="s">
        <v>613</v>
      </c>
      <c r="C142" s="30" t="s">
        <v>583</v>
      </c>
      <c r="D142" s="31" t="s">
        <v>46</v>
      </c>
      <c r="E142" s="26" t="s">
        <v>590</v>
      </c>
      <c r="F142" s="138" t="s">
        <v>1496</v>
      </c>
      <c r="G142" s="109" t="s">
        <v>114</v>
      </c>
      <c r="H142" s="154"/>
      <c r="I142" s="88" t="s">
        <v>1335</v>
      </c>
      <c r="J142" s="159" t="s">
        <v>586</v>
      </c>
      <c r="K142" s="99" t="s">
        <v>587</v>
      </c>
      <c r="L142" s="144" t="s">
        <v>578</v>
      </c>
      <c r="M142" s="144" t="s">
        <v>171</v>
      </c>
      <c r="N142" s="146" t="s">
        <v>588</v>
      </c>
      <c r="O142" s="126">
        <f t="shared" ca="1" si="8"/>
        <v>1</v>
      </c>
      <c r="P142" s="126">
        <v>5000</v>
      </c>
      <c r="Q142" s="127" t="str">
        <f ca="1">IF(AND(E142="Last notification date",MONTH(TODAY())&gt;9,DAY(TODAY())&gt;9),YEAR(TODAY())&amp;"-"&amp;MONTH(TODAY())&amp;"-"&amp;DAY(TODAY()),IF(AND(E142="Last notification date",MONTH(TODAY())&lt;9,DAY(TODAY())&lt;10),YEAR(TODAY())&amp;"-0"&amp;MONTH(TODAY())&amp;"-0"&amp;DAY(TODAY()),IF(AND(E142="Last notification date",MONTH(TODAY())&gt;9,DAY(TODAY())&lt;10),YEAR(TODAY())&amp;"-"&amp;MONTH(TODAY())&amp;"-0"&amp;DAY(TODAY()),IF(AND(E142="Last notification date",MONTH(TODAY())&lt;10,DAY(TODAY())&gt;9),YEAR(TODAY())&amp;"-0"&amp;MONTH(TODAY())&amp;"-"&amp;DAY(TODAY()),IF(LEFT(G142,4)="{SEC","SEC ID",IF(LEFT(G142,4)="{DAT","DATE",IF(LEFT(G142,4)="{TEX",Val!B$21,IF(LEFT(G142,4)="{ALP",Val!B$20,IF(LEFT(G142,4)="{COU",Val!B$20,IF(OR(LEFT(G142,4)="{ISI",LEFT(G142,4)="{LEI"),Val!B$17,IF(OR(LEFT(G142,4)="{CA_",LEFT(G142,4)="{Mas",LEFT(G142,4)="{Y/N",LEFT(G142,4)="{No ",LEFT(G142,4)="{N/A",LEFT(G142,4)="{Con",LEFT(G142,4)="{LIS"),"LIST","")))))))))))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2" s="126">
        <f t="shared" si="9"/>
        <v>1434</v>
      </c>
      <c r="S142" s="128"/>
      <c r="T142" s="126" t="str">
        <f t="shared" si="10"/>
        <v>UNK</v>
      </c>
      <c r="U142" s="126" t="str" cm="1">
        <f t="array" aca="1" ref="U142" ca="1">IF(AND(E142="Payment exemption explanation",ISBLANK(F142)=FALSE,F$77="Confirmed"),"FORMAT",IF(AND(E142="Historical Default and Loss Performance Data location",F$3="Public",ISBLANK(F142)=TRUE),"FORMAT",IF(AND(E141="Subject to severe clawback",F141="Y",ISBLANK(F142)=TRUE),"FORMAT",IF(AND(E141="Subject to severe clawback",F141="N",ISBLANK(F142)=FALSE),"FORMAT",IF(AND(OR(E142="Credit granting criteria supervision comment",E142="Credit granting criteria compliance comment"),ISBLANK(F142)=FALSE,OR(AND(F$34="N",E537="Originator (or original lender) is not a Credit institution"),AND(F$37="N",E$37="Originator (or original lender) is not a Credit institution"))),"FORMAT_S17",IF(AND(C142="STSS60",E142="Location of Liability cash flow model",ISBLANK(F142)=TRUE,F$3="Public"),"FORMAT_S60",IF(AND(C142="STSS58",E142="Historical Default and Loss Performance Data location",ISBLANK(F142)=TRUE,F$3="Public"),"FORMAT_S37",IF(AND(E142="Sponsor LEI",ISBLANK(F142)=TRUE,ISBLANK(F$8)=TRUE),"FORMAT_LEI",IF(AND(E142="Originator LEI",ISBLANK(F142)=TRUE,ISBLANK(F$11)=TRUE),"FORMAT_LEI",IF(OR(T142="EMPTY",P142+1&lt;LEN(F142),AND(G141="{Confirmed/Unconfirmed/N/A}",S142="N/A",F141="N/A",F142&lt;&gt;"")),"FORMAT",IF(OR(AND(E142="Non-ABCP securitisation unique identifier",MID(F142,21,1)&lt;&gt;"N"),AND(E142="ABCP transaction unique identifier",MID(F142,21,1)&lt;&gt;"T"),AND(E142="ABCP programme unique identifier",MID(F142,21,1)&lt;&gt;"P")),"FORMAT_SEC_ID",IF(AND(E142="Underlying exposures classification",F142&lt;&gt;"residential mortgages",F142&lt;&gt;"commercial mortgages",F142&lt;&gt;"credit facilities provided to individuals for personal, family or household consumption purposes",F142&lt;&gt;"credit facilities, including loans and leases, provided to any type of enterprise or corporation",F142&lt;&gt;"auto loans/leases",F142&lt;&gt;"credit-card receivables",F142&lt;&gt;"trade receivables",F142&lt;&gt;"others"),"FORMAT_LIST",IF(AND(E142="Instrument code",LEN(F142)-LEN(SUBSTITUTE(F142,";",""))&lt;&gt;LEN(F141)-LEN(SUBSTITUTE(F141,";",""))),"FORMAT_;",IF(AND(E142="Sponsor country (if multiple countries)",LEN(F142)-LEN(SUBSTITUTE(F142,";",""))&lt;&gt;LEN(F$11)-LEN(SUBSTITUTE(F$11,";",""))),"FORMAT_;",IF(AND(E142="Sponsor country (if multiple countries)",ISBLANK(F142)=FALSE,LEN(F142)-LEN(SUBSTITUTE(F142,";",""))=0),"FORMAT_;",IF(AND(E142="Sponsor country (if multiple countries)",ISBLANK(F142)=TRUE,LEN(F$11)-LEN(SUBSTITUTE(F$11,";",""))&lt;&gt;0),"FORMAT_;",IF(AND(E142="Originator country  (if multiple countries)",LEN(F142)-LEN(SUBSTITUTE(F142,";",""))&lt;&gt;0,ISBLANK(F142)=FALSE,LEN(F142)-LEN(SUBSTITUTE(F142,";",""))&lt;&gt;LEN(F$8)-LEN(SUBSTITUTE(F$8,";",""))),"FORMAT_;",IF(AND(E142="Originator country  (if multiple countries)",ISBLANK(F142)=FALSE,LEN(F142)-LEN(SUBSTITUTE(F142,";",""))=0),"FORMAT_;",IF(AND(E142="Originator country  (if multiple countries)",ISBLANK(F142)=TRUE,LEN(F$8)-LEN(SUBSTITUTE(F$8,";",""))&lt;&gt;0),"FORMAT_;",IF(AND(E142="Original lender country (if multiple countries)",ISBLANK(F142)=FALSE,LEN(F142)-LEN(SUBSTITUTE(F142,";",""))&lt;&gt;0,LEN(F142)-LEN(SUBSTITUTE(F142,";",""))&lt;&gt;LEN(F$14)-LEN(SUBSTITUTE(F$14,";",""))),"FORMAT_;",IF(AND(E142="Original lender country (if multiple countries)",ISBLANK(F142)=TRUE,LEN(F$14)-LEN(SUBSTITUTE(F$14,";",""))&lt;&gt;0),"FORMAT_;",IF(AND(E142="Original lender country (if multiple countries)",ISBLANK(F142)=FALSE,LEN(F142)-LEN(SUBSTITUTE(F142,";",""))=0),"FORMAT_;",IF(OR(AND(E142="Designated Entity LEI",LEN(F142)&lt;&gt;20),AND(G142="{LEI}",LEN(F142)&lt;&gt;0,LEN(F142)&lt;20),AND(G142="{ISIN}",LEN(F142)&lt;&gt;0,LEN(F142)&lt;12),AND(LEN(F142)&lt;&gt;20,E142="Retaining entity LEI",ISBLANK(F142)=FALSE),AND(E142="Instrument ISIN",ISBLANK(F142)=FALSE,LEN(F142)&gt;0,LEN(F142)&lt;11),AND(D142="M",LEFT(G142,4)="{DAT",LEN(F142)&lt;&gt;10)),"FORMAT_LEN",IF(OR(AND(F142&lt;&gt;"",LEFT(G142,4)&lt;&gt;"{TEX",ISNUMBER(SUMPRODUCT(FIND(MID(F142,ROW(INDIRECT("1:"&amp;LEN(F142))),1),W142)))=FALSE),AND(F142&lt;&gt;"",LEFT(G142,4)&lt;&gt;"{TEX",ISERROR(SUMPRODUCT(SEARCH(MID(F142,ROW(INDIRECT("1:"&amp;LEN(TRIM(F142)))),1)," "&amp;W142&amp;CHAR(10)&amp;"""")))=TRUE)),"FORMAT_CHAR",IF(LEFT(G142,4)="{TEX","TEXT","UNK")))))))))))))))))))))))))</f>
        <v>TEXT</v>
      </c>
      <c r="V142" s="126" t="b" cm="1">
        <f t="array" aca="1" ref="V142" ca="1">IF(OR(LEN(F142)&gt;P142+1),FALSE,IF(LEFT(G142,5)="{TEXT",TRUE,IF(AND(ISBLANK(F142)=FALSE,G142="{DATE_TEXT-YYYY-MM-DD}",LEN(F142)&lt;&gt;10),FALSE,IF(AND(ISBLANK(F142)=FALSE,ISNUMBER(SUMPRODUCT(SEARCH(MID(F142,ROW(INDIRECT("1:"&amp;LEN(TRIM(F142)))),1)," "&amp;W142&amp;CHAR(10)&amp;"""")))=FALSE),FALSE,TRUE))))</f>
        <v>1</v>
      </c>
      <c r="W142" s="127" t="str">
        <f>IF(G142="{Applicable/N/A}","N/Aplicable",IF(E142="Designated Entity LEI","ABCDEFGHIJKLMNOPQRSTUVWXYZ0123456789",IF(OR(G142="{ISIN}",G142="{LEI}"),";ABCDEFGHIJKLMNOPQRSTUVWXYZ0123456789",IF(G142="{Master Trust/Other}","Master TuOhe",IF(E142="Securitisation type","Privateublc",IF(LEFT(G142,4)="{CA_",Val!B$21,IF(G142="{COUNTRY_EU_LIST}"," ;abcdefghijklmnopqrstuvwxyzABCDEFGHIJKLMNOPQRSTUVWXYZ0123456789",IF(OR(G142="{NOTIFICATION ID}",G142="{SECURITISATION ID}"),Val!B$15,IF(G142="{COUNTRY_EU}"," ;abcdefghijklmnopqrstuvwxyzABCDEFGHIJKLMNOPQRSTUVWXYZ",IF(G142="{Confirmed/Unconfirmed}","ConfirmedUnc",IF(G142="{Confirmed/Unconfirmed/N/A}","Confirmed/UncNA",IF(LEFT(G142,4)="{DAT","0123456789-",IF(LEFT(G142,4)="{Y/N","YN",IF(OR(LEFT(G142,4)="{N/A",LEFT(G142,4)="{LIS",LEFT(G142,4)="{No ",LEFT(G142,4)="{SEC",LEFT(G142,4)="{Mas"),Val!B$20,IF(LEFT(G142,4)="{TEX",Val!B$21,IF(LEFT(G142,4)="{ALP",Val!B$20,IF(LEFT(G142,4)="{COU",Val!B$20)))))))))))))))))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2" s="132"/>
      <c r="Y142" s="132"/>
      <c r="Z142" s="132"/>
      <c r="AA142" s="132"/>
      <c r="AB142" s="134"/>
      <c r="AC142" s="134"/>
      <c r="AD142" s="132"/>
      <c r="AE142" s="132"/>
      <c r="AF142" s="132"/>
      <c r="AG142" s="129" t="s">
        <v>934</v>
      </c>
      <c r="AH142" s="132"/>
      <c r="AI142" s="117"/>
      <c r="AJ142" s="132"/>
      <c r="AK142" s="75"/>
    </row>
    <row r="143" spans="1:37" s="2" customFormat="1" ht="86.4" x14ac:dyDescent="0.3">
      <c r="A143" s="15" t="s">
        <v>1291</v>
      </c>
      <c r="B143" s="16" t="s">
        <v>620</v>
      </c>
      <c r="C143" s="20" t="s">
        <v>592</v>
      </c>
      <c r="D143" s="21" t="s">
        <v>52</v>
      </c>
      <c r="E143" s="22" t="s">
        <v>593</v>
      </c>
      <c r="F143" s="59" t="s">
        <v>175</v>
      </c>
      <c r="G143" s="60" t="s">
        <v>190</v>
      </c>
      <c r="H143" s="153" t="s">
        <v>594</v>
      </c>
      <c r="I143" s="93" t="s">
        <v>1373</v>
      </c>
      <c r="J143" s="155" t="s">
        <v>595</v>
      </c>
      <c r="K143" s="92" t="s">
        <v>596</v>
      </c>
      <c r="L143" s="143" t="s">
        <v>597</v>
      </c>
      <c r="M143" s="143" t="s">
        <v>171</v>
      </c>
      <c r="N143" s="145" t="s">
        <v>598</v>
      </c>
      <c r="O143" s="126">
        <f t="shared" ca="1" si="8"/>
        <v>1</v>
      </c>
      <c r="P143" s="126">
        <v>12</v>
      </c>
      <c r="Q143" s="127" t="str">
        <f ca="1">IF(AND(E143="Last notification date",MONTH(TODAY())&gt;9,DAY(TODAY())&gt;9),YEAR(TODAY())&amp;"-"&amp;MONTH(TODAY())&amp;"-"&amp;DAY(TODAY()),IF(AND(E143="Last notification date",MONTH(TODAY())&lt;9,DAY(TODAY())&lt;10),YEAR(TODAY())&amp;"-0"&amp;MONTH(TODAY())&amp;"-0"&amp;DAY(TODAY()),IF(AND(E143="Last notification date",MONTH(TODAY())&gt;9,DAY(TODAY())&lt;10),YEAR(TODAY())&amp;"-"&amp;MONTH(TODAY())&amp;"-0"&amp;DAY(TODAY()),IF(AND(E143="Last notification date",MONTH(TODAY())&lt;10,DAY(TODAY())&gt;9),YEAR(TODAY())&amp;"-0"&amp;MONTH(TODAY())&amp;"-"&amp;DAY(TODAY()),IF(LEFT(G143,4)="{SEC","SEC ID",IF(LEFT(G143,4)="{DAT","DATE",IF(LEFT(G143,4)="{TEX",Val!B$21,IF(LEFT(G143,4)="{ALP",Val!B$20,IF(LEFT(G143,4)="{COU",Val!B$20,IF(OR(LEFT(G143,4)="{ISI",LEFT(G143,4)="{LEI"),Val!B$17,IF(OR(LEFT(G143,4)="{CA_",LEFT(G143,4)="{Mas",LEFT(G143,4)="{Y/N",LEFT(G143,4)="{No ",LEFT(G143,4)="{N/A",LEFT(G143,4)="{Con",LEFT(G143,4)="{LIS"),"LIST","")))))))))))</f>
        <v>LIST</v>
      </c>
      <c r="R143" s="126">
        <f t="shared" si="9"/>
        <v>9</v>
      </c>
      <c r="S143" s="128"/>
      <c r="T143" s="126" t="str">
        <f t="shared" si="10"/>
        <v>UNK</v>
      </c>
      <c r="U143" s="126" t="str" cm="1">
        <f t="array" aca="1" ref="U143" ca="1">IF(AND(E143="Payment exemption explanation",ISBLANK(F143)=FALSE,F$77="Confirmed"),"FORMAT",IF(AND(E143="Historical Default and Loss Performance Data location",F$3="Public",ISBLANK(F143)=TRUE),"FORMAT",IF(AND(E142="Subject to severe clawback",F142="Y",ISBLANK(F143)=TRUE),"FORMAT",IF(AND(E142="Subject to severe clawback",F142="N",ISBLANK(F143)=FALSE),"FORMAT",IF(AND(OR(E143="Credit granting criteria supervision comment",E143="Credit granting criteria compliance comment"),ISBLANK(F143)=FALSE,OR(AND(F$34="N",E538="Originator (or original lender) is not a Credit institution"),AND(F$37="N",E$37="Originator (or original lender) is not a Credit institution"))),"FORMAT_S17",IF(AND(C143="STSS60",E143="Location of Liability cash flow model",ISBLANK(F143)=TRUE,F$3="Public"),"FORMAT_S60",IF(AND(C143="STSS58",E143="Historical Default and Loss Performance Data location",ISBLANK(F143)=TRUE,F$3="Public"),"FORMAT_S37",IF(AND(E143="Sponsor LEI",ISBLANK(F143)=TRUE,ISBLANK(F$8)=TRUE),"FORMAT_LEI",IF(AND(E143="Originator LEI",ISBLANK(F143)=TRUE,ISBLANK(F$11)=TRUE),"FORMAT_LEI",IF(OR(T143="EMPTY",P143+1&lt;LEN(F143),AND(G142="{Confirmed/Unconfirmed/N/A}",S143="N/A",F142="N/A",F143&lt;&gt;"")),"FORMAT",IF(OR(AND(E143="Non-ABCP securitisation unique identifier",MID(F143,21,1)&lt;&gt;"N"),AND(E143="ABCP transaction unique identifier",MID(F143,21,1)&lt;&gt;"T"),AND(E143="ABCP programme unique identifier",MID(F143,21,1)&lt;&gt;"P")),"FORMAT_SEC_ID",IF(AND(E143="Underlying exposures classification",F143&lt;&gt;"residential mortgages",F143&lt;&gt;"commercial mortgages",F143&lt;&gt;"credit facilities provided to individuals for personal, family or household consumption purposes",F143&lt;&gt;"credit facilities, including loans and leases, provided to any type of enterprise or corporation",F143&lt;&gt;"auto loans/leases",F143&lt;&gt;"credit-card receivables",F143&lt;&gt;"trade receivables",F143&lt;&gt;"others"),"FORMAT_LIST",IF(AND(E143="Instrument code",LEN(F143)-LEN(SUBSTITUTE(F143,";",""))&lt;&gt;LEN(F142)-LEN(SUBSTITUTE(F142,";",""))),"FORMAT_;",IF(AND(E143="Sponsor country (if multiple countries)",LEN(F143)-LEN(SUBSTITUTE(F143,";",""))&lt;&gt;LEN(F$11)-LEN(SUBSTITUTE(F$11,";",""))),"FORMAT_;",IF(AND(E143="Sponsor country (if multiple countries)",ISBLANK(F143)=FALSE,LEN(F143)-LEN(SUBSTITUTE(F143,";",""))=0),"FORMAT_;",IF(AND(E143="Sponsor country (if multiple countries)",ISBLANK(F143)=TRUE,LEN(F$11)-LEN(SUBSTITUTE(F$11,";",""))&lt;&gt;0),"FORMAT_;",IF(AND(E143="Originator country  (if multiple countries)",LEN(F143)-LEN(SUBSTITUTE(F143,";",""))&lt;&gt;0,ISBLANK(F143)=FALSE,LEN(F143)-LEN(SUBSTITUTE(F143,";",""))&lt;&gt;LEN(F$8)-LEN(SUBSTITUTE(F$8,";",""))),"FORMAT_;",IF(AND(E143="Originator country  (if multiple countries)",ISBLANK(F143)=FALSE,LEN(F143)-LEN(SUBSTITUTE(F143,";",""))=0),"FORMAT_;",IF(AND(E143="Originator country  (if multiple countries)",ISBLANK(F143)=TRUE,LEN(F$8)-LEN(SUBSTITUTE(F$8,";",""))&lt;&gt;0),"FORMAT_;",IF(AND(E143="Original lender country (if multiple countries)",ISBLANK(F143)=FALSE,LEN(F143)-LEN(SUBSTITUTE(F143,";",""))&lt;&gt;0,LEN(F143)-LEN(SUBSTITUTE(F143,";",""))&lt;&gt;LEN(F$14)-LEN(SUBSTITUTE(F$14,";",""))),"FORMAT_;",IF(AND(E143="Original lender country (if multiple countries)",ISBLANK(F143)=TRUE,LEN(F$14)-LEN(SUBSTITUTE(F$14,";",""))&lt;&gt;0),"FORMAT_;",IF(AND(E143="Original lender country (if multiple countries)",ISBLANK(F143)=FALSE,LEN(F143)-LEN(SUBSTITUTE(F143,";",""))=0),"FORMAT_;",IF(OR(AND(E143="Designated Entity LEI",LEN(F143)&lt;&gt;20),AND(G143="{LEI}",LEN(F143)&lt;&gt;0,LEN(F143)&lt;20),AND(G143="{ISIN}",LEN(F143)&lt;&gt;0,LEN(F143)&lt;12),AND(LEN(F143)&lt;&gt;20,E143="Retaining entity LEI",ISBLANK(F143)=FALSE),AND(E143="Instrument ISIN",ISBLANK(F143)=FALSE,LEN(F143)&gt;0,LEN(F143)&lt;11),AND(D143="M",LEFT(G143,4)="{DAT",LEN(F143)&lt;&gt;10)),"FORMAT_LEN",IF(OR(AND(F143&lt;&gt;"",LEFT(G143,4)&lt;&gt;"{TEX",ISNUMBER(SUMPRODUCT(FIND(MID(F143,ROW(INDIRECT("1:"&amp;LEN(F143))),1),W143)))=FALSE),AND(F143&lt;&gt;"",LEFT(G143,4)&lt;&gt;"{TEX",ISERROR(SUMPRODUCT(SEARCH(MID(F143,ROW(INDIRECT("1:"&amp;LEN(TRIM(F143)))),1)," "&amp;W143&amp;CHAR(10)&amp;"""")))=TRUE)),"FORMAT_CHAR",IF(LEFT(G143,4)="{TEX","TEXT","UNK")))))))))))))))))))))))))</f>
        <v>UNK</v>
      </c>
      <c r="V143" s="126" t="b" cm="1">
        <f t="array" aca="1" ref="V143" ca="1">IF(OR(LEN(F143)&gt;P143+1),FALSE,IF(LEFT(G143,5)="{TEXT",TRUE,IF(AND(ISBLANK(F143)=FALSE,G143="{DATE_TEXT-YYYY-MM-DD}",LEN(F143)&lt;&gt;10),FALSE,IF(AND(ISBLANK(F143)=FALSE,ISNUMBER(SUMPRODUCT(SEARCH(MID(F143,ROW(INDIRECT("1:"&amp;LEN(TRIM(F143)))),1)," "&amp;W143&amp;CHAR(10)&amp;"""")))=FALSE),FALSE,TRUE))))</f>
        <v>1</v>
      </c>
      <c r="W143" s="127" t="str">
        <f>IF(G143="{Applicable/N/A}","N/Aplicable",IF(E143="Designated Entity LEI","ABCDEFGHIJKLMNOPQRSTUVWXYZ0123456789",IF(OR(G143="{ISIN}",G143="{LEI}"),";ABCDEFGHIJKLMNOPQRSTUVWXYZ0123456789",IF(G143="{Master Trust/Other}","Master TuOhe",IF(E143="Securitisation type","Privateublc",IF(LEFT(G143,4)="{CA_",Val!B$21,IF(G143="{COUNTRY_EU_LIST}"," ;abcdefghijklmnopqrstuvwxyzABCDEFGHIJKLMNOPQRSTUVWXYZ0123456789",IF(OR(G143="{NOTIFICATION ID}",G143="{SECURITISATION ID}"),Val!B$15,IF(G143="{COUNTRY_EU}"," ;abcdefghijklmnopqrstuvwxyzABCDEFGHIJKLMNOPQRSTUVWXYZ",IF(G143="{Confirmed/Unconfirmed}","ConfirmedUnc",IF(G143="{Confirmed/Unconfirmed/N/A}","Confirmed/UncNA",IF(LEFT(G143,4)="{DAT","0123456789-",IF(LEFT(G143,4)="{Y/N","YN",IF(OR(LEFT(G143,4)="{N/A",LEFT(G143,4)="{LIS",LEFT(G143,4)="{No ",LEFT(G143,4)="{SEC",LEFT(G143,4)="{Mas"),Val!B$20,IF(LEFT(G143,4)="{TEX",Val!B$21,IF(LEFT(G143,4)="{ALP",Val!B$20,IF(LEFT(G143,4)="{COU",Val!B$20)))))))))))))))))</f>
        <v>ConfirmedUnc</v>
      </c>
      <c r="X143" s="132"/>
      <c r="Y143" s="132"/>
      <c r="Z143" s="132"/>
      <c r="AA143" s="132"/>
      <c r="AB143" s="134"/>
      <c r="AC143" s="134"/>
      <c r="AD143" s="132"/>
      <c r="AE143" s="132"/>
      <c r="AF143" s="132"/>
      <c r="AG143" s="129" t="s">
        <v>933</v>
      </c>
      <c r="AH143" s="132"/>
      <c r="AI143" s="117"/>
      <c r="AJ143" s="132"/>
      <c r="AK143" s="75"/>
    </row>
    <row r="144" spans="1:37" s="2" customFormat="1" ht="75.599999999999994" x14ac:dyDescent="0.3">
      <c r="A144" s="15" t="s">
        <v>1292</v>
      </c>
      <c r="B144" s="16" t="s">
        <v>622</v>
      </c>
      <c r="C144" s="30" t="s">
        <v>592</v>
      </c>
      <c r="D144" s="31" t="s">
        <v>46</v>
      </c>
      <c r="E144" s="26" t="s">
        <v>600</v>
      </c>
      <c r="F144" s="138" t="s">
        <v>1470</v>
      </c>
      <c r="G144" s="109" t="s">
        <v>114</v>
      </c>
      <c r="H144" s="154"/>
      <c r="I144" s="88" t="s">
        <v>1335</v>
      </c>
      <c r="J144" s="159" t="s">
        <v>595</v>
      </c>
      <c r="K144" s="99" t="s">
        <v>596</v>
      </c>
      <c r="L144" s="144" t="s">
        <v>597</v>
      </c>
      <c r="M144" s="144" t="s">
        <v>171</v>
      </c>
      <c r="N144" s="146" t="s">
        <v>598</v>
      </c>
      <c r="O144" s="126">
        <f t="shared" ca="1" si="8"/>
        <v>1</v>
      </c>
      <c r="P144" s="126">
        <v>5000</v>
      </c>
      <c r="Q144" s="127" t="str">
        <f ca="1">IF(AND(E144="Last notification date",MONTH(TODAY())&gt;9,DAY(TODAY())&gt;9),YEAR(TODAY())&amp;"-"&amp;MONTH(TODAY())&amp;"-"&amp;DAY(TODAY()),IF(AND(E144="Last notification date",MONTH(TODAY())&lt;9,DAY(TODAY())&lt;10),YEAR(TODAY())&amp;"-0"&amp;MONTH(TODAY())&amp;"-0"&amp;DAY(TODAY()),IF(AND(E144="Last notification date",MONTH(TODAY())&gt;9,DAY(TODAY())&lt;10),YEAR(TODAY())&amp;"-"&amp;MONTH(TODAY())&amp;"-0"&amp;DAY(TODAY()),IF(AND(E144="Last notification date",MONTH(TODAY())&lt;10,DAY(TODAY())&gt;9),YEAR(TODAY())&amp;"-0"&amp;MONTH(TODAY())&amp;"-"&amp;DAY(TODAY()),IF(LEFT(G144,4)="{SEC","SEC ID",IF(LEFT(G144,4)="{DAT","DATE",IF(LEFT(G144,4)="{TEX",Val!B$21,IF(LEFT(G144,4)="{ALP",Val!B$20,IF(LEFT(G144,4)="{COU",Val!B$20,IF(OR(LEFT(G144,4)="{ISI",LEFT(G144,4)="{LEI"),Val!B$17,IF(OR(LEFT(G144,4)="{CA_",LEFT(G144,4)="{Mas",LEFT(G144,4)="{Y/N",LEFT(G144,4)="{No ",LEFT(G144,4)="{N/A",LEFT(G144,4)="{Con",LEFT(G144,4)="{LIS"),"LIST","")))))))))))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4" s="126">
        <f t="shared" si="9"/>
        <v>174</v>
      </c>
      <c r="S144" s="128"/>
      <c r="T144" s="126" t="str">
        <f t="shared" si="10"/>
        <v>UNK</v>
      </c>
      <c r="U144" s="126" t="str" cm="1">
        <f t="array" aca="1" ref="U144" ca="1">IF(AND(E144="Payment exemption explanation",ISBLANK(F144)=FALSE,F$77="Confirmed"),"FORMAT",IF(AND(E144="Historical Default and Loss Performance Data location",F$3="Public",ISBLANK(F144)=TRUE),"FORMAT",IF(AND(E143="Subject to severe clawback",F143="Y",ISBLANK(F144)=TRUE),"FORMAT",IF(AND(E143="Subject to severe clawback",F143="N",ISBLANK(F144)=FALSE),"FORMAT",IF(AND(OR(E144="Credit granting criteria supervision comment",E144="Credit granting criteria compliance comment"),ISBLANK(F144)=FALSE,OR(AND(F$34="N",E539="Originator (or original lender) is not a Credit institution"),AND(F$37="N",E$37="Originator (or original lender) is not a Credit institution"))),"FORMAT_S17",IF(AND(C144="STSS60",E144="Location of Liability cash flow model",ISBLANK(F144)=TRUE,F$3="Public"),"FORMAT_S60",IF(AND(C144="STSS58",E144="Historical Default and Loss Performance Data location",ISBLANK(F144)=TRUE,F$3="Public"),"FORMAT_S37",IF(AND(E144="Sponsor LEI",ISBLANK(F144)=TRUE,ISBLANK(F$8)=TRUE),"FORMAT_LEI",IF(AND(E144="Originator LEI",ISBLANK(F144)=TRUE,ISBLANK(F$11)=TRUE),"FORMAT_LEI",IF(OR(T144="EMPTY",P144+1&lt;LEN(F144),AND(G143="{Confirmed/Unconfirmed/N/A}",S144="N/A",F143="N/A",F144&lt;&gt;"")),"FORMAT",IF(OR(AND(E144="Non-ABCP securitisation unique identifier",MID(F144,21,1)&lt;&gt;"N"),AND(E144="ABCP transaction unique identifier",MID(F144,21,1)&lt;&gt;"T"),AND(E144="ABCP programme unique identifier",MID(F144,21,1)&lt;&gt;"P")),"FORMAT_SEC_ID",IF(AND(E144="Underlying exposures classification",F144&lt;&gt;"residential mortgages",F144&lt;&gt;"commercial mortgages",F144&lt;&gt;"credit facilities provided to individuals for personal, family or household consumption purposes",F144&lt;&gt;"credit facilities, including loans and leases, provided to any type of enterprise or corporation",F144&lt;&gt;"auto loans/leases",F144&lt;&gt;"credit-card receivables",F144&lt;&gt;"trade receivables",F144&lt;&gt;"others"),"FORMAT_LIST",IF(AND(E144="Instrument code",LEN(F144)-LEN(SUBSTITUTE(F144,";",""))&lt;&gt;LEN(F143)-LEN(SUBSTITUTE(F143,";",""))),"FORMAT_;",IF(AND(E144="Sponsor country (if multiple countries)",LEN(F144)-LEN(SUBSTITUTE(F144,";",""))&lt;&gt;LEN(F$11)-LEN(SUBSTITUTE(F$11,";",""))),"FORMAT_;",IF(AND(E144="Sponsor country (if multiple countries)",ISBLANK(F144)=FALSE,LEN(F144)-LEN(SUBSTITUTE(F144,";",""))=0),"FORMAT_;",IF(AND(E144="Sponsor country (if multiple countries)",ISBLANK(F144)=TRUE,LEN(F$11)-LEN(SUBSTITUTE(F$11,";",""))&lt;&gt;0),"FORMAT_;",IF(AND(E144="Originator country  (if multiple countries)",LEN(F144)-LEN(SUBSTITUTE(F144,";",""))&lt;&gt;0,ISBLANK(F144)=FALSE,LEN(F144)-LEN(SUBSTITUTE(F144,";",""))&lt;&gt;LEN(F$8)-LEN(SUBSTITUTE(F$8,";",""))),"FORMAT_;",IF(AND(E144="Originator country  (if multiple countries)",ISBLANK(F144)=FALSE,LEN(F144)-LEN(SUBSTITUTE(F144,";",""))=0),"FORMAT_;",IF(AND(E144="Originator country  (if multiple countries)",ISBLANK(F144)=TRUE,LEN(F$8)-LEN(SUBSTITUTE(F$8,";",""))&lt;&gt;0),"FORMAT_;",IF(AND(E144="Original lender country (if multiple countries)",ISBLANK(F144)=FALSE,LEN(F144)-LEN(SUBSTITUTE(F144,";",""))&lt;&gt;0,LEN(F144)-LEN(SUBSTITUTE(F144,";",""))&lt;&gt;LEN(F$14)-LEN(SUBSTITUTE(F$14,";",""))),"FORMAT_;",IF(AND(E144="Original lender country (if multiple countries)",ISBLANK(F144)=TRUE,LEN(F$14)-LEN(SUBSTITUTE(F$14,";",""))&lt;&gt;0),"FORMAT_;",IF(AND(E144="Original lender country (if multiple countries)",ISBLANK(F144)=FALSE,LEN(F144)-LEN(SUBSTITUTE(F144,";",""))=0),"FORMAT_;",IF(OR(AND(E144="Designated Entity LEI",LEN(F144)&lt;&gt;20),AND(G144="{LEI}",LEN(F144)&lt;&gt;0,LEN(F144)&lt;20),AND(G144="{ISIN}",LEN(F144)&lt;&gt;0,LEN(F144)&lt;12),AND(LEN(F144)&lt;&gt;20,E144="Retaining entity LEI",ISBLANK(F144)=FALSE),AND(E144="Instrument ISIN",ISBLANK(F144)=FALSE,LEN(F144)&gt;0,LEN(F144)&lt;11),AND(D144="M",LEFT(G144,4)="{DAT",LEN(F144)&lt;&gt;10)),"FORMAT_LEN",IF(OR(AND(F144&lt;&gt;"",LEFT(G144,4)&lt;&gt;"{TEX",ISNUMBER(SUMPRODUCT(FIND(MID(F144,ROW(INDIRECT("1:"&amp;LEN(F144))),1),W144)))=FALSE),AND(F144&lt;&gt;"",LEFT(G144,4)&lt;&gt;"{TEX",ISERROR(SUMPRODUCT(SEARCH(MID(F144,ROW(INDIRECT("1:"&amp;LEN(TRIM(F144)))),1)," "&amp;W144&amp;CHAR(10)&amp;"""")))=TRUE)),"FORMAT_CHAR",IF(LEFT(G144,4)="{TEX","TEXT","UNK")))))))))))))))))))))))))</f>
        <v>TEXT</v>
      </c>
      <c r="V144" s="126" t="b" cm="1">
        <f t="array" aca="1" ref="V144" ca="1">IF(OR(LEN(F144)&gt;P144+1),FALSE,IF(LEFT(G144,5)="{TEXT",TRUE,IF(AND(ISBLANK(F144)=FALSE,G144="{DATE_TEXT-YYYY-MM-DD}",LEN(F144)&lt;&gt;10),FALSE,IF(AND(ISBLANK(F144)=FALSE,ISNUMBER(SUMPRODUCT(SEARCH(MID(F144,ROW(INDIRECT("1:"&amp;LEN(TRIM(F144)))),1)," "&amp;W144&amp;CHAR(10)&amp;"""")))=FALSE),FALSE,TRUE))))</f>
        <v>1</v>
      </c>
      <c r="W144" s="127" t="str">
        <f>IF(G144="{Applicable/N/A}","N/Aplicable",IF(E144="Designated Entity LEI","ABCDEFGHIJKLMNOPQRSTUVWXYZ0123456789",IF(OR(G144="{ISIN}",G144="{LEI}"),";ABCDEFGHIJKLMNOPQRSTUVWXYZ0123456789",IF(G144="{Master Trust/Other}","Master TuOhe",IF(E144="Securitisation type","Privateublc",IF(LEFT(G144,4)="{CA_",Val!B$21,IF(G144="{COUNTRY_EU_LIST}"," ;abcdefghijklmnopqrstuvwxyzABCDEFGHIJKLMNOPQRSTUVWXYZ0123456789",IF(OR(G144="{NOTIFICATION ID}",G144="{SECURITISATION ID}"),Val!B$15,IF(G144="{COUNTRY_EU}"," ;abcdefghijklmnopqrstuvwxyzABCDEFGHIJKLMNOPQRSTUVWXYZ",IF(G144="{Confirmed/Unconfirmed}","ConfirmedUnc",IF(G144="{Confirmed/Unconfirmed/N/A}","Confirmed/UncNA",IF(LEFT(G144,4)="{DAT","0123456789-",IF(LEFT(G144,4)="{Y/N","YN",IF(OR(LEFT(G144,4)="{N/A",LEFT(G144,4)="{LIS",LEFT(G144,4)="{No ",LEFT(G144,4)="{SEC",LEFT(G144,4)="{Mas"),Val!B$20,IF(LEFT(G144,4)="{TEX",Val!B$21,IF(LEFT(G144,4)="{ALP",Val!B$20,IF(LEFT(G144,4)="{COU",Val!B$20)))))))))))))))))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4" s="132"/>
      <c r="Y144" s="132"/>
      <c r="Z144" s="132"/>
      <c r="AA144" s="132"/>
      <c r="AB144" s="134"/>
      <c r="AC144" s="134"/>
      <c r="AD144" s="132"/>
      <c r="AE144" s="132"/>
      <c r="AF144" s="132"/>
      <c r="AG144" s="129" t="s">
        <v>935</v>
      </c>
      <c r="AH144" s="132"/>
      <c r="AI144" s="117"/>
      <c r="AJ144" s="132"/>
      <c r="AK144" s="75"/>
    </row>
    <row r="145" spans="1:37" s="2" customFormat="1" ht="129.6" x14ac:dyDescent="0.3">
      <c r="A145" s="15" t="s">
        <v>1293</v>
      </c>
      <c r="B145" s="16" t="s">
        <v>629</v>
      </c>
      <c r="C145" s="20" t="s">
        <v>602</v>
      </c>
      <c r="D145" s="21" t="s">
        <v>52</v>
      </c>
      <c r="E145" s="22" t="s">
        <v>603</v>
      </c>
      <c r="F145" s="45" t="s">
        <v>175</v>
      </c>
      <c r="G145" s="60" t="s">
        <v>190</v>
      </c>
      <c r="H145" s="153" t="s">
        <v>604</v>
      </c>
      <c r="I145" s="93" t="s">
        <v>1385</v>
      </c>
      <c r="J145" s="155" t="s">
        <v>605</v>
      </c>
      <c r="K145" s="143" t="s">
        <v>606</v>
      </c>
      <c r="L145" s="143" t="s">
        <v>607</v>
      </c>
      <c r="M145" s="143" t="s">
        <v>171</v>
      </c>
      <c r="N145" s="145" t="s">
        <v>579</v>
      </c>
      <c r="O145" s="126">
        <f t="shared" ca="1" si="8"/>
        <v>1</v>
      </c>
      <c r="P145" s="126">
        <v>12</v>
      </c>
      <c r="Q145" s="127" t="str">
        <f ca="1">IF(AND(E145="Last notification date",MONTH(TODAY())&gt;9,DAY(TODAY())&gt;9),YEAR(TODAY())&amp;"-"&amp;MONTH(TODAY())&amp;"-"&amp;DAY(TODAY()),IF(AND(E145="Last notification date",MONTH(TODAY())&lt;9,DAY(TODAY())&lt;10),YEAR(TODAY())&amp;"-0"&amp;MONTH(TODAY())&amp;"-0"&amp;DAY(TODAY()),IF(AND(E145="Last notification date",MONTH(TODAY())&gt;9,DAY(TODAY())&lt;10),YEAR(TODAY())&amp;"-"&amp;MONTH(TODAY())&amp;"-0"&amp;DAY(TODAY()),IF(AND(E145="Last notification date",MONTH(TODAY())&lt;10,DAY(TODAY())&gt;9),YEAR(TODAY())&amp;"-0"&amp;MONTH(TODAY())&amp;"-"&amp;DAY(TODAY()),IF(LEFT(G145,4)="{SEC","SEC ID",IF(LEFT(G145,4)="{DAT","DATE",IF(LEFT(G145,4)="{TEX",Val!B$21,IF(LEFT(G145,4)="{ALP",Val!B$20,IF(LEFT(G145,4)="{COU",Val!B$20,IF(OR(LEFT(G145,4)="{ISI",LEFT(G145,4)="{LEI"),Val!B$17,IF(OR(LEFT(G145,4)="{CA_",LEFT(G145,4)="{Mas",LEFT(G145,4)="{Y/N",LEFT(G145,4)="{No ",LEFT(G145,4)="{N/A",LEFT(G145,4)="{Con",LEFT(G145,4)="{LIS"),"LIST","")))))))))))</f>
        <v>LIST</v>
      </c>
      <c r="R145" s="126">
        <f t="shared" si="9"/>
        <v>9</v>
      </c>
      <c r="S145" s="128"/>
      <c r="T145" s="126" t="str">
        <f t="shared" si="10"/>
        <v>UNK</v>
      </c>
      <c r="U145" s="126" t="str" cm="1">
        <f t="array" aca="1" ref="U145" ca="1">IF(AND(E145="Payment exemption explanation",ISBLANK(F145)=FALSE,F$77="Confirmed"),"FORMAT",IF(AND(E145="Historical Default and Loss Performance Data location",F$3="Public",ISBLANK(F145)=TRUE),"FORMAT",IF(AND(E144="Subject to severe clawback",F144="Y",ISBLANK(F145)=TRUE),"FORMAT",IF(AND(E144="Subject to severe clawback",F144="N",ISBLANK(F145)=FALSE),"FORMAT",IF(AND(OR(E145="Credit granting criteria supervision comment",E145="Credit granting criteria compliance comment"),ISBLANK(F145)=FALSE,OR(AND(F$34="N",E540="Originator (or original lender) is not a Credit institution"),AND(F$37="N",E$37="Originator (or original lender) is not a Credit institution"))),"FORMAT_S17",IF(AND(C145="STSS60",E145="Location of Liability cash flow model",ISBLANK(F145)=TRUE,F$3="Public"),"FORMAT_S60",IF(AND(C145="STSS58",E145="Historical Default and Loss Performance Data location",ISBLANK(F145)=TRUE,F$3="Public"),"FORMAT_S37",IF(AND(E145="Sponsor LEI",ISBLANK(F145)=TRUE,ISBLANK(F$8)=TRUE),"FORMAT_LEI",IF(AND(E145="Originator LEI",ISBLANK(F145)=TRUE,ISBLANK(F$11)=TRUE),"FORMAT_LEI",IF(OR(T145="EMPTY",P145+1&lt;LEN(F145),AND(G144="{Confirmed/Unconfirmed/N/A}",S145="N/A",F144="N/A",F145&lt;&gt;"")),"FORMAT",IF(OR(AND(E145="Non-ABCP securitisation unique identifier",MID(F145,21,1)&lt;&gt;"N"),AND(E145="ABCP transaction unique identifier",MID(F145,21,1)&lt;&gt;"T"),AND(E145="ABCP programme unique identifier",MID(F145,21,1)&lt;&gt;"P")),"FORMAT_SEC_ID",IF(AND(E145="Underlying exposures classification",F145&lt;&gt;"residential mortgages",F145&lt;&gt;"commercial mortgages",F145&lt;&gt;"credit facilities provided to individuals for personal, family or household consumption purposes",F145&lt;&gt;"credit facilities, including loans and leases, provided to any type of enterprise or corporation",F145&lt;&gt;"auto loans/leases",F145&lt;&gt;"credit-card receivables",F145&lt;&gt;"trade receivables",F145&lt;&gt;"others"),"FORMAT_LIST",IF(AND(E145="Instrument code",LEN(F145)-LEN(SUBSTITUTE(F145,";",""))&lt;&gt;LEN(F144)-LEN(SUBSTITUTE(F144,";",""))),"FORMAT_;",IF(AND(E145="Sponsor country (if multiple countries)",LEN(F145)-LEN(SUBSTITUTE(F145,";",""))&lt;&gt;LEN(F$11)-LEN(SUBSTITUTE(F$11,";",""))),"FORMAT_;",IF(AND(E145="Sponsor country (if multiple countries)",ISBLANK(F145)=FALSE,LEN(F145)-LEN(SUBSTITUTE(F145,";",""))=0),"FORMAT_;",IF(AND(E145="Sponsor country (if multiple countries)",ISBLANK(F145)=TRUE,LEN(F$11)-LEN(SUBSTITUTE(F$11,";",""))&lt;&gt;0),"FORMAT_;",IF(AND(E145="Originator country  (if multiple countries)",LEN(F145)-LEN(SUBSTITUTE(F145,";",""))&lt;&gt;0,ISBLANK(F145)=FALSE,LEN(F145)-LEN(SUBSTITUTE(F145,";",""))&lt;&gt;LEN(F$8)-LEN(SUBSTITUTE(F$8,";",""))),"FORMAT_;",IF(AND(E145="Originator country  (if multiple countries)",ISBLANK(F145)=FALSE,LEN(F145)-LEN(SUBSTITUTE(F145,";",""))=0),"FORMAT_;",IF(AND(E145="Originator country  (if multiple countries)",ISBLANK(F145)=TRUE,LEN(F$8)-LEN(SUBSTITUTE(F$8,";",""))&lt;&gt;0),"FORMAT_;",IF(AND(E145="Original lender country (if multiple countries)",ISBLANK(F145)=FALSE,LEN(F145)-LEN(SUBSTITUTE(F145,";",""))&lt;&gt;0,LEN(F145)-LEN(SUBSTITUTE(F145,";",""))&lt;&gt;LEN(F$14)-LEN(SUBSTITUTE(F$14,";",""))),"FORMAT_;",IF(AND(E145="Original lender country (if multiple countries)",ISBLANK(F145)=TRUE,LEN(F$14)-LEN(SUBSTITUTE(F$14,";",""))&lt;&gt;0),"FORMAT_;",IF(AND(E145="Original lender country (if multiple countries)",ISBLANK(F145)=FALSE,LEN(F145)-LEN(SUBSTITUTE(F145,";",""))=0),"FORMAT_;",IF(OR(AND(E145="Designated Entity LEI",LEN(F145)&lt;&gt;20),AND(G145="{LEI}",LEN(F145)&lt;&gt;0,LEN(F145)&lt;20),AND(G145="{ISIN}",LEN(F145)&lt;&gt;0,LEN(F145)&lt;12),AND(LEN(F145)&lt;&gt;20,E145="Retaining entity LEI",ISBLANK(F145)=FALSE),AND(E145="Instrument ISIN",ISBLANK(F145)=FALSE,LEN(F145)&gt;0,LEN(F145)&lt;11),AND(D145="M",LEFT(G145,4)="{DAT",LEN(F145)&lt;&gt;10)),"FORMAT_LEN",IF(OR(AND(F145&lt;&gt;"",LEFT(G145,4)&lt;&gt;"{TEX",ISNUMBER(SUMPRODUCT(FIND(MID(F145,ROW(INDIRECT("1:"&amp;LEN(F145))),1),W145)))=FALSE),AND(F145&lt;&gt;"",LEFT(G145,4)&lt;&gt;"{TEX",ISERROR(SUMPRODUCT(SEARCH(MID(F145,ROW(INDIRECT("1:"&amp;LEN(TRIM(F145)))),1)," "&amp;W145&amp;CHAR(10)&amp;"""")))=TRUE)),"FORMAT_CHAR",IF(LEFT(G145,4)="{TEX","TEXT","UNK")))))))))))))))))))))))))</f>
        <v>UNK</v>
      </c>
      <c r="V145" s="126" t="b" cm="1">
        <f t="array" aca="1" ref="V145" ca="1">IF(OR(LEN(F145)&gt;P145+1),FALSE,IF(LEFT(G145,5)="{TEXT",TRUE,IF(AND(ISBLANK(F145)=FALSE,G145="{DATE_TEXT-YYYY-MM-DD}",LEN(F145)&lt;&gt;10),FALSE,IF(AND(ISBLANK(F145)=FALSE,ISNUMBER(SUMPRODUCT(SEARCH(MID(F145,ROW(INDIRECT("1:"&amp;LEN(TRIM(F145)))),1)," "&amp;W145&amp;CHAR(10)&amp;"""")))=FALSE),FALSE,TRUE))))</f>
        <v>1</v>
      </c>
      <c r="W145" s="127" t="str">
        <f>IF(G145="{Applicable/N/A}","N/Aplicable",IF(E145="Designated Entity LEI","ABCDEFGHIJKLMNOPQRSTUVWXYZ0123456789",IF(OR(G145="{ISIN}",G145="{LEI}"),";ABCDEFGHIJKLMNOPQRSTUVWXYZ0123456789",IF(G145="{Master Trust/Other}","Master TuOhe",IF(E145="Securitisation type","Privateublc",IF(LEFT(G145,4)="{CA_",Val!B$21,IF(G145="{COUNTRY_EU_LIST}"," ;abcdefghijklmnopqrstuvwxyzABCDEFGHIJKLMNOPQRSTUVWXYZ0123456789",IF(OR(G145="{NOTIFICATION ID}",G145="{SECURITISATION ID}"),Val!B$15,IF(G145="{COUNTRY_EU}"," ;abcdefghijklmnopqrstuvwxyzABCDEFGHIJKLMNOPQRSTUVWXYZ",IF(G145="{Confirmed/Unconfirmed}","ConfirmedUnc",IF(G145="{Confirmed/Unconfirmed/N/A}","Confirmed/UncNA",IF(LEFT(G145,4)="{DAT","0123456789-",IF(LEFT(G145,4)="{Y/N","YN",IF(OR(LEFT(G145,4)="{N/A",LEFT(G145,4)="{LIS",LEFT(G145,4)="{No ",LEFT(G145,4)="{SEC",LEFT(G145,4)="{Mas"),Val!B$20,IF(LEFT(G145,4)="{TEX",Val!B$21,IF(LEFT(G145,4)="{ALP",Val!B$20,IF(LEFT(G145,4)="{COU",Val!B$20)))))))))))))))))</f>
        <v>ConfirmedUnc</v>
      </c>
      <c r="X145" s="132"/>
      <c r="Y145" s="132"/>
      <c r="Z145" s="132"/>
      <c r="AA145" s="132"/>
      <c r="AB145" s="134"/>
      <c r="AC145" s="134"/>
      <c r="AD145" s="132"/>
      <c r="AE145" s="132"/>
      <c r="AF145" s="132"/>
      <c r="AG145" s="129" t="s">
        <v>946</v>
      </c>
      <c r="AH145" s="132"/>
      <c r="AI145" s="117"/>
      <c r="AJ145" s="132"/>
      <c r="AK145" s="75"/>
    </row>
    <row r="146" spans="1:37" s="2" customFormat="1" ht="115.2" x14ac:dyDescent="0.3">
      <c r="A146" s="15" t="s">
        <v>1294</v>
      </c>
      <c r="B146" s="16" t="s">
        <v>630</v>
      </c>
      <c r="C146" s="30" t="s">
        <v>602</v>
      </c>
      <c r="D146" s="31" t="s">
        <v>46</v>
      </c>
      <c r="E146" s="26" t="s">
        <v>609</v>
      </c>
      <c r="F146" s="138" t="s">
        <v>1466</v>
      </c>
      <c r="G146" s="109" t="s">
        <v>114</v>
      </c>
      <c r="H146" s="154"/>
      <c r="I146" s="88" t="s">
        <v>1335</v>
      </c>
      <c r="J146" s="156" t="s">
        <v>605</v>
      </c>
      <c r="K146" s="147"/>
      <c r="L146" s="147" t="s">
        <v>607</v>
      </c>
      <c r="M146" s="147" t="s">
        <v>171</v>
      </c>
      <c r="N146" s="148" t="s">
        <v>579</v>
      </c>
      <c r="O146" s="126">
        <f t="shared" ca="1" si="8"/>
        <v>1</v>
      </c>
      <c r="P146" s="126">
        <v>5000</v>
      </c>
      <c r="Q146" s="127" t="str">
        <f ca="1">IF(AND(E146="Last notification date",MONTH(TODAY())&gt;9,DAY(TODAY())&gt;9),YEAR(TODAY())&amp;"-"&amp;MONTH(TODAY())&amp;"-"&amp;DAY(TODAY()),IF(AND(E146="Last notification date",MONTH(TODAY())&lt;9,DAY(TODAY())&lt;10),YEAR(TODAY())&amp;"-0"&amp;MONTH(TODAY())&amp;"-0"&amp;DAY(TODAY()),IF(AND(E146="Last notification date",MONTH(TODAY())&gt;9,DAY(TODAY())&lt;10),YEAR(TODAY())&amp;"-"&amp;MONTH(TODAY())&amp;"-0"&amp;DAY(TODAY()),IF(AND(E146="Last notification date",MONTH(TODAY())&lt;10,DAY(TODAY())&gt;9),YEAR(TODAY())&amp;"-0"&amp;MONTH(TODAY())&amp;"-"&amp;DAY(TODAY()),IF(LEFT(G146,4)="{SEC","SEC ID",IF(LEFT(G146,4)="{DAT","DATE",IF(LEFT(G146,4)="{TEX",Val!B$21,IF(LEFT(G146,4)="{ALP",Val!B$20,IF(LEFT(G146,4)="{COU",Val!B$20,IF(OR(LEFT(G146,4)="{ISI",LEFT(G146,4)="{LEI"),Val!B$17,IF(OR(LEFT(G146,4)="{CA_",LEFT(G146,4)="{Mas",LEFT(G146,4)="{Y/N",LEFT(G146,4)="{No ",LEFT(G146,4)="{N/A",LEFT(G146,4)="{Con",LEFT(G146,4)="{LIS"),"LIST","")))))))))))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6" s="126">
        <f t="shared" si="9"/>
        <v>372</v>
      </c>
      <c r="S146" s="128"/>
      <c r="T146" s="126" t="str">
        <f t="shared" si="10"/>
        <v>UNK</v>
      </c>
      <c r="U146" s="126" t="str" cm="1">
        <f t="array" aca="1" ref="U146" ca="1">IF(AND(E146="Payment exemption explanation",ISBLANK(F146)=FALSE,F$77="Confirmed"),"FORMAT",IF(AND(E146="Historical Default and Loss Performance Data location",F$3="Public",ISBLANK(F146)=TRUE),"FORMAT",IF(AND(E145="Subject to severe clawback",F145="Y",ISBLANK(F146)=TRUE),"FORMAT",IF(AND(E145="Subject to severe clawback",F145="N",ISBLANK(F146)=FALSE),"FORMAT",IF(AND(OR(E146="Credit granting criteria supervision comment",E146="Credit granting criteria compliance comment"),ISBLANK(F146)=FALSE,OR(AND(F$34="N",E541="Originator (or original lender) is not a Credit institution"),AND(F$37="N",E$37="Originator (or original lender) is not a Credit institution"))),"FORMAT_S17",IF(AND(C146="STSS60",E146="Location of Liability cash flow model",ISBLANK(F146)=TRUE,F$3="Public"),"FORMAT_S60",IF(AND(C146="STSS58",E146="Historical Default and Loss Performance Data location",ISBLANK(F146)=TRUE,F$3="Public"),"FORMAT_S37",IF(AND(E146="Sponsor LEI",ISBLANK(F146)=TRUE,ISBLANK(F$8)=TRUE),"FORMAT_LEI",IF(AND(E146="Originator LEI",ISBLANK(F146)=TRUE,ISBLANK(F$11)=TRUE),"FORMAT_LEI",IF(OR(T146="EMPTY",P146+1&lt;LEN(F146),AND(G145="{Confirmed/Unconfirmed/N/A}",S146="N/A",F145="N/A",F146&lt;&gt;"")),"FORMAT",IF(OR(AND(E146="Non-ABCP securitisation unique identifier",MID(F146,21,1)&lt;&gt;"N"),AND(E146="ABCP transaction unique identifier",MID(F146,21,1)&lt;&gt;"T"),AND(E146="ABCP programme unique identifier",MID(F146,21,1)&lt;&gt;"P")),"FORMAT_SEC_ID",IF(AND(E146="Underlying exposures classification",F146&lt;&gt;"residential mortgages",F146&lt;&gt;"commercial mortgages",F146&lt;&gt;"credit facilities provided to individuals for personal, family or household consumption purposes",F146&lt;&gt;"credit facilities, including loans and leases, provided to any type of enterprise or corporation",F146&lt;&gt;"auto loans/leases",F146&lt;&gt;"credit-card receivables",F146&lt;&gt;"trade receivables",F146&lt;&gt;"others"),"FORMAT_LIST",IF(AND(E146="Instrument code",LEN(F146)-LEN(SUBSTITUTE(F146,";",""))&lt;&gt;LEN(F145)-LEN(SUBSTITUTE(F145,";",""))),"FORMAT_;",IF(AND(E146="Sponsor country (if multiple countries)",LEN(F146)-LEN(SUBSTITUTE(F146,";",""))&lt;&gt;LEN(F$11)-LEN(SUBSTITUTE(F$11,";",""))),"FORMAT_;",IF(AND(E146="Sponsor country (if multiple countries)",ISBLANK(F146)=FALSE,LEN(F146)-LEN(SUBSTITUTE(F146,";",""))=0),"FORMAT_;",IF(AND(E146="Sponsor country (if multiple countries)",ISBLANK(F146)=TRUE,LEN(F$11)-LEN(SUBSTITUTE(F$11,";",""))&lt;&gt;0),"FORMAT_;",IF(AND(E146="Originator country  (if multiple countries)",LEN(F146)-LEN(SUBSTITUTE(F146,";",""))&lt;&gt;0,ISBLANK(F146)=FALSE,LEN(F146)-LEN(SUBSTITUTE(F146,";",""))&lt;&gt;LEN(F$8)-LEN(SUBSTITUTE(F$8,";",""))),"FORMAT_;",IF(AND(E146="Originator country  (if multiple countries)",ISBLANK(F146)=FALSE,LEN(F146)-LEN(SUBSTITUTE(F146,";",""))=0),"FORMAT_;",IF(AND(E146="Originator country  (if multiple countries)",ISBLANK(F146)=TRUE,LEN(F$8)-LEN(SUBSTITUTE(F$8,";",""))&lt;&gt;0),"FORMAT_;",IF(AND(E146="Original lender country (if multiple countries)",ISBLANK(F146)=FALSE,LEN(F146)-LEN(SUBSTITUTE(F146,";",""))&lt;&gt;0,LEN(F146)-LEN(SUBSTITUTE(F146,";",""))&lt;&gt;LEN(F$14)-LEN(SUBSTITUTE(F$14,";",""))),"FORMAT_;",IF(AND(E146="Original lender country (if multiple countries)",ISBLANK(F146)=TRUE,LEN(F$14)-LEN(SUBSTITUTE(F$14,";",""))&lt;&gt;0),"FORMAT_;",IF(AND(E146="Original lender country (if multiple countries)",ISBLANK(F146)=FALSE,LEN(F146)-LEN(SUBSTITUTE(F146,";",""))=0),"FORMAT_;",IF(OR(AND(E146="Designated Entity LEI",LEN(F146)&lt;&gt;20),AND(G146="{LEI}",LEN(F146)&lt;&gt;0,LEN(F146)&lt;20),AND(G146="{ISIN}",LEN(F146)&lt;&gt;0,LEN(F146)&lt;12),AND(LEN(F146)&lt;&gt;20,E146="Retaining entity LEI",ISBLANK(F146)=FALSE),AND(E146="Instrument ISIN",ISBLANK(F146)=FALSE,LEN(F146)&gt;0,LEN(F146)&lt;11),AND(D146="M",LEFT(G146,4)="{DAT",LEN(F146)&lt;&gt;10)),"FORMAT_LEN",IF(OR(AND(F146&lt;&gt;"",LEFT(G146,4)&lt;&gt;"{TEX",ISNUMBER(SUMPRODUCT(FIND(MID(F146,ROW(INDIRECT("1:"&amp;LEN(F146))),1),W146)))=FALSE),AND(F146&lt;&gt;"",LEFT(G146,4)&lt;&gt;"{TEX",ISERROR(SUMPRODUCT(SEARCH(MID(F146,ROW(INDIRECT("1:"&amp;LEN(TRIM(F146)))),1)," "&amp;W146&amp;CHAR(10)&amp;"""")))=TRUE)),"FORMAT_CHAR",IF(LEFT(G146,4)="{TEX","TEXT","UNK")))))))))))))))))))))))))</f>
        <v>TEXT</v>
      </c>
      <c r="V146" s="126" t="b" cm="1">
        <f t="array" aca="1" ref="V146" ca="1">IF(OR(LEN(F146)&gt;P146+1),FALSE,IF(LEFT(G146,5)="{TEXT",TRUE,IF(AND(ISBLANK(F146)=FALSE,G146="{DATE_TEXT-YYYY-MM-DD}",LEN(F146)&lt;&gt;10),FALSE,IF(AND(ISBLANK(F146)=FALSE,ISNUMBER(SUMPRODUCT(SEARCH(MID(F146,ROW(INDIRECT("1:"&amp;LEN(TRIM(F146)))),1)," "&amp;W146&amp;CHAR(10)&amp;"""")))=FALSE),FALSE,TRUE))))</f>
        <v>1</v>
      </c>
      <c r="W146" s="127" t="str">
        <f>IF(G146="{Applicable/N/A}","N/Aplicable",IF(E146="Designated Entity LEI","ABCDEFGHIJKLMNOPQRSTUVWXYZ0123456789",IF(OR(G146="{ISIN}",G146="{LEI}"),";ABCDEFGHIJKLMNOPQRSTUVWXYZ0123456789",IF(G146="{Master Trust/Other}","Master TuOhe",IF(E146="Securitisation type","Privateublc",IF(LEFT(G146,4)="{CA_",Val!B$21,IF(G146="{COUNTRY_EU_LIST}"," ;abcdefghijklmnopqrstuvwxyzABCDEFGHIJKLMNOPQRSTUVWXYZ0123456789",IF(OR(G146="{NOTIFICATION ID}",G146="{SECURITISATION ID}"),Val!B$15,IF(G146="{COUNTRY_EU}"," ;abcdefghijklmnopqrstuvwxyzABCDEFGHIJKLMNOPQRSTUVWXYZ",IF(G146="{Confirmed/Unconfirmed}","ConfirmedUnc",IF(G146="{Confirmed/Unconfirmed/N/A}","Confirmed/UncNA",IF(LEFT(G146,4)="{DAT","0123456789-",IF(LEFT(G146,4)="{Y/N","YN",IF(OR(LEFT(G146,4)="{N/A",LEFT(G146,4)="{LIS",LEFT(G146,4)="{No ",LEFT(G146,4)="{SEC",LEFT(G146,4)="{Mas"),Val!B$20,IF(LEFT(G146,4)="{TEX",Val!B$21,IF(LEFT(G146,4)="{ALP",Val!B$20,IF(LEFT(G146,4)="{COU",Val!B$20)))))))))))))))))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6" s="132"/>
      <c r="Y146" s="132"/>
      <c r="Z146" s="132"/>
      <c r="AA146" s="132"/>
      <c r="AB146" s="134"/>
      <c r="AC146" s="134"/>
      <c r="AD146" s="132"/>
      <c r="AE146" s="132"/>
      <c r="AF146" s="132"/>
      <c r="AG146" s="129" t="s">
        <v>941</v>
      </c>
      <c r="AH146" s="132"/>
      <c r="AI146" s="117"/>
      <c r="AJ146" s="132"/>
      <c r="AK146" s="75"/>
    </row>
    <row r="147" spans="1:37" s="2" customFormat="1" ht="100.5" customHeight="1" x14ac:dyDescent="0.3">
      <c r="A147" s="15" t="s">
        <v>1295</v>
      </c>
      <c r="B147" s="16" t="s">
        <v>633</v>
      </c>
      <c r="C147" s="17" t="s">
        <v>602</v>
      </c>
      <c r="D147" s="18" t="s">
        <v>62</v>
      </c>
      <c r="E147" s="23" t="s">
        <v>611</v>
      </c>
      <c r="F147" s="61" t="s">
        <v>1467</v>
      </c>
      <c r="G147" s="108" t="s">
        <v>612</v>
      </c>
      <c r="H147" s="43" t="s">
        <v>1386</v>
      </c>
      <c r="I147" s="88" t="s">
        <v>1400</v>
      </c>
      <c r="J147" s="159" t="s">
        <v>605</v>
      </c>
      <c r="K147" s="144"/>
      <c r="L147" s="144" t="s">
        <v>607</v>
      </c>
      <c r="M147" s="144" t="s">
        <v>171</v>
      </c>
      <c r="N147" s="146" t="s">
        <v>579</v>
      </c>
      <c r="O147" s="126">
        <f t="shared" ca="1" si="8"/>
        <v>1</v>
      </c>
      <c r="P147" s="126">
        <v>1000</v>
      </c>
      <c r="Q147" s="127" t="str">
        <f ca="1">IF(AND(E147="Last notification date",MONTH(TODAY())&gt;9,DAY(TODAY())&gt;9),YEAR(TODAY())&amp;"-"&amp;MONTH(TODAY())&amp;"-"&amp;DAY(TODAY()),IF(AND(E147="Last notification date",MONTH(TODAY())&lt;9,DAY(TODAY())&lt;10),YEAR(TODAY())&amp;"-0"&amp;MONTH(TODAY())&amp;"-0"&amp;DAY(TODAY()),IF(AND(E147="Last notification date",MONTH(TODAY())&gt;9,DAY(TODAY())&lt;10),YEAR(TODAY())&amp;"-"&amp;MONTH(TODAY())&amp;"-0"&amp;DAY(TODAY()),IF(AND(E147="Last notification date",MONTH(TODAY())&lt;10,DAY(TODAY())&gt;9),YEAR(TODAY())&amp;"-0"&amp;MONTH(TODAY())&amp;"-"&amp;DAY(TODAY()),IF(LEFT(G147,4)="{SEC","SEC ID",IF(LEFT(G147,4)="{DAT","DATE",IF(LEFT(G147,4)="{TEX",Val!B$21,IF(LEFT(G147,4)="{ALP",Val!B$20,IF(LEFT(G147,4)="{COU",Val!B$20,IF(OR(LEFT(G147,4)="{ISI",LEFT(G147,4)="{LEI"),Val!B$17,IF(OR(LEFT(G147,4)="{CA_",LEFT(G147,4)="{Mas",LEFT(G147,4)="{Y/N",LEFT(G147,4)="{No ",LEFT(G147,4)="{N/A",LEFT(G147,4)="{Con",LEFT(G147,4)="{LIS"),"LIST","")))))))))))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7" s="126">
        <f t="shared" si="9"/>
        <v>75</v>
      </c>
      <c r="S147" s="128"/>
      <c r="T147" s="126" t="str">
        <f t="shared" si="10"/>
        <v>UNK</v>
      </c>
      <c r="U147" s="126" t="str" cm="1">
        <f t="array" aca="1" ref="U147" ca="1">IF(AND(E147="Payment exemption explanation",ISBLANK(F147)=FALSE,F$77="Confirmed"),"FORMAT",IF(AND(E147="Historical Default and Loss Performance Data location",F$3="Public",ISBLANK(F147)=TRUE),"FORMAT",IF(AND(E146="Subject to severe clawback",F146="Y",ISBLANK(F147)=TRUE),"FORMAT",IF(AND(E146="Subject to severe clawback",F146="N",ISBLANK(F147)=FALSE),"FORMAT",IF(AND(OR(E147="Credit granting criteria supervision comment",E147="Credit granting criteria compliance comment"),ISBLANK(F147)=FALSE,OR(AND(F$34="N",E542="Originator (or original lender) is not a Credit institution"),AND(F$37="N",E$37="Originator (or original lender) is not a Credit institution"))),"FORMAT_S17",IF(AND(C147="STSS60",E147="Location of Liability cash flow model",ISBLANK(F147)=TRUE,F$3="Public"),"FORMAT_S60",IF(AND(C147="STSS58",E147="Historical Default and Loss Performance Data location",ISBLANK(F147)=TRUE,F$3="Public"),"FORMAT_S37",IF(AND(E147="Sponsor LEI",ISBLANK(F147)=TRUE,ISBLANK(F$8)=TRUE),"FORMAT_LEI",IF(AND(E147="Originator LEI",ISBLANK(F147)=TRUE,ISBLANK(F$11)=TRUE),"FORMAT_LEI",IF(OR(T147="EMPTY",P147+1&lt;LEN(F147),AND(G146="{Confirmed/Unconfirmed/N/A}",S147="N/A",F146="N/A",F147&lt;&gt;"")),"FORMAT",IF(OR(AND(E147="Non-ABCP securitisation unique identifier",MID(F147,21,1)&lt;&gt;"N"),AND(E147="ABCP transaction unique identifier",MID(F147,21,1)&lt;&gt;"T"),AND(E147="ABCP programme unique identifier",MID(F147,21,1)&lt;&gt;"P")),"FORMAT_SEC_ID",IF(AND(E147="Underlying exposures classification",F147&lt;&gt;"residential mortgages",F147&lt;&gt;"commercial mortgages",F147&lt;&gt;"credit facilities provided to individuals for personal, family or household consumption purposes",F147&lt;&gt;"credit facilities, including loans and leases, provided to any type of enterprise or corporation",F147&lt;&gt;"auto loans/leases",F147&lt;&gt;"credit-card receivables",F147&lt;&gt;"trade receivables",F147&lt;&gt;"others"),"FORMAT_LIST",IF(AND(E147="Instrument code",LEN(F147)-LEN(SUBSTITUTE(F147,";",""))&lt;&gt;LEN(F146)-LEN(SUBSTITUTE(F146,";",""))),"FORMAT_;",IF(AND(E147="Sponsor country (if multiple countries)",LEN(F147)-LEN(SUBSTITUTE(F147,";",""))&lt;&gt;LEN(F$11)-LEN(SUBSTITUTE(F$11,";",""))),"FORMAT_;",IF(AND(E147="Sponsor country (if multiple countries)",ISBLANK(F147)=FALSE,LEN(F147)-LEN(SUBSTITUTE(F147,";",""))=0),"FORMAT_;",IF(AND(E147="Sponsor country (if multiple countries)",ISBLANK(F147)=TRUE,LEN(F$11)-LEN(SUBSTITUTE(F$11,";",""))&lt;&gt;0),"FORMAT_;",IF(AND(E147="Originator country  (if multiple countries)",LEN(F147)-LEN(SUBSTITUTE(F147,";",""))&lt;&gt;0,ISBLANK(F147)=FALSE,LEN(F147)-LEN(SUBSTITUTE(F147,";",""))&lt;&gt;LEN(F$8)-LEN(SUBSTITUTE(F$8,";",""))),"FORMAT_;",IF(AND(E147="Originator country  (if multiple countries)",ISBLANK(F147)=FALSE,LEN(F147)-LEN(SUBSTITUTE(F147,";",""))=0),"FORMAT_;",IF(AND(E147="Originator country  (if multiple countries)",ISBLANK(F147)=TRUE,LEN(F$8)-LEN(SUBSTITUTE(F$8,";",""))&lt;&gt;0),"FORMAT_;",IF(AND(E147="Original lender country (if multiple countries)",ISBLANK(F147)=FALSE,LEN(F147)-LEN(SUBSTITUTE(F147,";",""))&lt;&gt;0,LEN(F147)-LEN(SUBSTITUTE(F147,";",""))&lt;&gt;LEN(F$14)-LEN(SUBSTITUTE(F$14,";",""))),"FORMAT_;",IF(AND(E147="Original lender country (if multiple countries)",ISBLANK(F147)=TRUE,LEN(F$14)-LEN(SUBSTITUTE(F$14,";",""))&lt;&gt;0),"FORMAT_;",IF(AND(E147="Original lender country (if multiple countries)",ISBLANK(F147)=FALSE,LEN(F147)-LEN(SUBSTITUTE(F147,";",""))=0),"FORMAT_;",IF(OR(AND(E147="Designated Entity LEI",LEN(F147)&lt;&gt;20),AND(G147="{LEI}",LEN(F147)&lt;&gt;0,LEN(F147)&lt;20),AND(G147="{ISIN}",LEN(F147)&lt;&gt;0,LEN(F147)&lt;12),AND(LEN(F147)&lt;&gt;20,E147="Retaining entity LEI",ISBLANK(F147)=FALSE),AND(E147="Instrument ISIN",ISBLANK(F147)=FALSE,LEN(F147)&gt;0,LEN(F147)&lt;11),AND(D147="M",LEFT(G147,4)="{DAT",LEN(F147)&lt;&gt;10)),"FORMAT_LEN",IF(OR(AND(F147&lt;&gt;"",LEFT(G147,4)&lt;&gt;"{TEX",ISNUMBER(SUMPRODUCT(FIND(MID(F147,ROW(INDIRECT("1:"&amp;LEN(F147))),1),W147)))=FALSE),AND(F147&lt;&gt;"",LEFT(G147,4)&lt;&gt;"{TEX",ISERROR(SUMPRODUCT(SEARCH(MID(F147,ROW(INDIRECT("1:"&amp;LEN(TRIM(F147)))),1)," "&amp;W147&amp;CHAR(10)&amp;"""")))=TRUE)),"FORMAT_CHAR",IF(LEFT(G147,4)="{TEX","TEXT","UNK")))))))))))))))))))))))))</f>
        <v>TEXT</v>
      </c>
      <c r="V147" s="126" t="b" cm="1">
        <f t="array" aca="1" ref="V147" ca="1">IF(OR(LEN(F147)&gt;P147+1),FALSE,IF(LEFT(G147,5)="{TEXT",TRUE,IF(AND(ISBLANK(F147)=FALSE,G147="{DATE_TEXT-YYYY-MM-DD}",LEN(F147)&lt;&gt;10),FALSE,IF(AND(ISBLANK(F147)=FALSE,ISNUMBER(SUMPRODUCT(SEARCH(MID(F147,ROW(INDIRECT("1:"&amp;LEN(TRIM(F147)))),1)," "&amp;W147&amp;CHAR(10)&amp;"""")))=FALSE),FALSE,TRUE))))</f>
        <v>1</v>
      </c>
      <c r="W147" s="127" t="str">
        <f>IF(G147="{Applicable/N/A}","N/Aplicable",IF(E147="Designated Entity LEI","ABCDEFGHIJKLMNOPQRSTUVWXYZ0123456789",IF(OR(G147="{ISIN}",G147="{LEI}"),";ABCDEFGHIJKLMNOPQRSTUVWXYZ0123456789",IF(G147="{Master Trust/Other}","Master TuOhe",IF(E147="Securitisation type","Privateublc",IF(LEFT(G147,4)="{CA_",Val!B$21,IF(G147="{COUNTRY_EU_LIST}"," ;abcdefghijklmnopqrstuvwxyzABCDEFGHIJKLMNOPQRSTUVWXYZ0123456789",IF(OR(G147="{NOTIFICATION ID}",G147="{SECURITISATION ID}"),Val!B$15,IF(G147="{COUNTRY_EU}"," ;abcdefghijklmnopqrstuvwxyzABCDEFGHIJKLMNOPQRSTUVWXYZ",IF(G147="{Confirmed/Unconfirmed}","ConfirmedUnc",IF(G147="{Confirmed/Unconfirmed/N/A}","Confirmed/UncNA",IF(LEFT(G147,4)="{DAT","0123456789-",IF(LEFT(G147,4)="{Y/N","YN",IF(OR(LEFT(G147,4)="{N/A",LEFT(G147,4)="{LIS",LEFT(G147,4)="{No ",LEFT(G147,4)="{SEC",LEFT(G147,4)="{Mas"),Val!B$20,IF(LEFT(G147,4)="{TEX",Val!B$21,IF(LEFT(G147,4)="{ALP",Val!B$20,IF(LEFT(G147,4)="{COU",Val!B$20)))))))))))))))))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7" s="132"/>
      <c r="Y147" s="132"/>
      <c r="Z147" s="132"/>
      <c r="AA147" s="132"/>
      <c r="AB147" s="134"/>
      <c r="AC147" s="134"/>
      <c r="AD147" s="132"/>
      <c r="AE147" s="132"/>
      <c r="AF147" s="132"/>
      <c r="AG147" s="129" t="s">
        <v>953</v>
      </c>
      <c r="AH147" s="132"/>
      <c r="AI147" s="117"/>
      <c r="AJ147" s="132"/>
      <c r="AK147" s="75"/>
    </row>
    <row r="148" spans="1:37" s="2" customFormat="1" ht="86.4" x14ac:dyDescent="0.3">
      <c r="A148" s="15" t="s">
        <v>1296</v>
      </c>
      <c r="B148" s="16" t="s">
        <v>635</v>
      </c>
      <c r="C148" s="20" t="s">
        <v>614</v>
      </c>
      <c r="D148" s="21" t="s">
        <v>52</v>
      </c>
      <c r="E148" s="22" t="s">
        <v>615</v>
      </c>
      <c r="F148" s="45" t="s">
        <v>175</v>
      </c>
      <c r="G148" s="60" t="s">
        <v>190</v>
      </c>
      <c r="H148" s="153" t="s">
        <v>616</v>
      </c>
      <c r="I148" s="93" t="s">
        <v>1373</v>
      </c>
      <c r="J148" s="155" t="s">
        <v>617</v>
      </c>
      <c r="K148" s="92" t="s">
        <v>618</v>
      </c>
      <c r="L148" s="143" t="s">
        <v>619</v>
      </c>
      <c r="M148" s="143" t="s">
        <v>171</v>
      </c>
      <c r="N148" s="145" t="s">
        <v>49</v>
      </c>
      <c r="O148" s="126">
        <f t="shared" ca="1" si="8"/>
        <v>1</v>
      </c>
      <c r="P148" s="126">
        <v>12</v>
      </c>
      <c r="Q148" s="127" t="str">
        <f ca="1">IF(AND(E148="Last notification date",MONTH(TODAY())&gt;9,DAY(TODAY())&gt;9),YEAR(TODAY())&amp;"-"&amp;MONTH(TODAY())&amp;"-"&amp;DAY(TODAY()),IF(AND(E148="Last notification date",MONTH(TODAY())&lt;9,DAY(TODAY())&lt;10),YEAR(TODAY())&amp;"-0"&amp;MONTH(TODAY())&amp;"-0"&amp;DAY(TODAY()),IF(AND(E148="Last notification date",MONTH(TODAY())&gt;9,DAY(TODAY())&lt;10),YEAR(TODAY())&amp;"-"&amp;MONTH(TODAY())&amp;"-0"&amp;DAY(TODAY()),IF(AND(E148="Last notification date",MONTH(TODAY())&lt;10,DAY(TODAY())&gt;9),YEAR(TODAY())&amp;"-0"&amp;MONTH(TODAY())&amp;"-"&amp;DAY(TODAY()),IF(LEFT(G148,4)="{SEC","SEC ID",IF(LEFT(G148,4)="{DAT","DATE",IF(LEFT(G148,4)="{TEX",Val!B$21,IF(LEFT(G148,4)="{ALP",Val!B$20,IF(LEFT(G148,4)="{COU",Val!B$20,IF(OR(LEFT(G148,4)="{ISI",LEFT(G148,4)="{LEI"),Val!B$17,IF(OR(LEFT(G148,4)="{CA_",LEFT(G148,4)="{Mas",LEFT(G148,4)="{Y/N",LEFT(G148,4)="{No ",LEFT(G148,4)="{N/A",LEFT(G148,4)="{Con",LEFT(G148,4)="{LIS"),"LIST","")))))))))))</f>
        <v>LIST</v>
      </c>
      <c r="R148" s="126">
        <f t="shared" si="9"/>
        <v>9</v>
      </c>
      <c r="S148" s="128"/>
      <c r="T148" s="126" t="str">
        <f t="shared" si="10"/>
        <v>UNK</v>
      </c>
      <c r="U148" s="126" t="str" cm="1">
        <f t="array" aca="1" ref="U148" ca="1">IF(AND(E148="Payment exemption explanation",ISBLANK(F148)=FALSE,F$77="Confirmed"),"FORMAT",IF(AND(E148="Historical Default and Loss Performance Data location",F$3="Public",ISBLANK(F148)=TRUE),"FORMAT",IF(AND(E147="Subject to severe clawback",F147="Y",ISBLANK(F148)=TRUE),"FORMAT",IF(AND(E147="Subject to severe clawback",F147="N",ISBLANK(F148)=FALSE),"FORMAT",IF(AND(OR(E148="Credit granting criteria supervision comment",E148="Credit granting criteria compliance comment"),ISBLANK(F148)=FALSE,OR(AND(F$34="N",E543="Originator (or original lender) is not a Credit institution"),AND(F$37="N",E$37="Originator (or original lender) is not a Credit institution"))),"FORMAT_S17",IF(AND(C148="STSS60",E148="Location of Liability cash flow model",ISBLANK(F148)=TRUE,F$3="Public"),"FORMAT_S60",IF(AND(C148="STSS58",E148="Historical Default and Loss Performance Data location",ISBLANK(F148)=TRUE,F$3="Public"),"FORMAT_S37",IF(AND(E148="Sponsor LEI",ISBLANK(F148)=TRUE,ISBLANK(F$8)=TRUE),"FORMAT_LEI",IF(AND(E148="Originator LEI",ISBLANK(F148)=TRUE,ISBLANK(F$11)=TRUE),"FORMAT_LEI",IF(OR(T148="EMPTY",P148+1&lt;LEN(F148),AND(G147="{Confirmed/Unconfirmed/N/A}",S148="N/A",F147="N/A",F148&lt;&gt;"")),"FORMAT",IF(OR(AND(E148="Non-ABCP securitisation unique identifier",MID(F148,21,1)&lt;&gt;"N"),AND(E148="ABCP transaction unique identifier",MID(F148,21,1)&lt;&gt;"T"),AND(E148="ABCP programme unique identifier",MID(F148,21,1)&lt;&gt;"P")),"FORMAT_SEC_ID",IF(AND(E148="Underlying exposures classification",F148&lt;&gt;"residential mortgages",F148&lt;&gt;"commercial mortgages",F148&lt;&gt;"credit facilities provided to individuals for personal, family or household consumption purposes",F148&lt;&gt;"credit facilities, including loans and leases, provided to any type of enterprise or corporation",F148&lt;&gt;"auto loans/leases",F148&lt;&gt;"credit-card receivables",F148&lt;&gt;"trade receivables",F148&lt;&gt;"others"),"FORMAT_LIST",IF(AND(E148="Instrument code",LEN(F148)-LEN(SUBSTITUTE(F148,";",""))&lt;&gt;LEN(F147)-LEN(SUBSTITUTE(F147,";",""))),"FORMAT_;",IF(AND(E148="Sponsor country (if multiple countries)",LEN(F148)-LEN(SUBSTITUTE(F148,";",""))&lt;&gt;LEN(F$11)-LEN(SUBSTITUTE(F$11,";",""))),"FORMAT_;",IF(AND(E148="Sponsor country (if multiple countries)",ISBLANK(F148)=FALSE,LEN(F148)-LEN(SUBSTITUTE(F148,";",""))=0),"FORMAT_;",IF(AND(E148="Sponsor country (if multiple countries)",ISBLANK(F148)=TRUE,LEN(F$11)-LEN(SUBSTITUTE(F$11,";",""))&lt;&gt;0),"FORMAT_;",IF(AND(E148="Originator country  (if multiple countries)",LEN(F148)-LEN(SUBSTITUTE(F148,";",""))&lt;&gt;0,ISBLANK(F148)=FALSE,LEN(F148)-LEN(SUBSTITUTE(F148,";",""))&lt;&gt;LEN(F$8)-LEN(SUBSTITUTE(F$8,";",""))),"FORMAT_;",IF(AND(E148="Originator country  (if multiple countries)",ISBLANK(F148)=FALSE,LEN(F148)-LEN(SUBSTITUTE(F148,";",""))=0),"FORMAT_;",IF(AND(E148="Originator country  (if multiple countries)",ISBLANK(F148)=TRUE,LEN(F$8)-LEN(SUBSTITUTE(F$8,";",""))&lt;&gt;0),"FORMAT_;",IF(AND(E148="Original lender country (if multiple countries)",ISBLANK(F148)=FALSE,LEN(F148)-LEN(SUBSTITUTE(F148,";",""))&lt;&gt;0,LEN(F148)-LEN(SUBSTITUTE(F148,";",""))&lt;&gt;LEN(F$14)-LEN(SUBSTITUTE(F$14,";",""))),"FORMAT_;",IF(AND(E148="Original lender country (if multiple countries)",ISBLANK(F148)=TRUE,LEN(F$14)-LEN(SUBSTITUTE(F$14,";",""))&lt;&gt;0),"FORMAT_;",IF(AND(E148="Original lender country (if multiple countries)",ISBLANK(F148)=FALSE,LEN(F148)-LEN(SUBSTITUTE(F148,";",""))=0),"FORMAT_;",IF(OR(AND(E148="Designated Entity LEI",LEN(F148)&lt;&gt;20),AND(G148="{LEI}",LEN(F148)&lt;&gt;0,LEN(F148)&lt;20),AND(G148="{ISIN}",LEN(F148)&lt;&gt;0,LEN(F148)&lt;12),AND(LEN(F148)&lt;&gt;20,E148="Retaining entity LEI",ISBLANK(F148)=FALSE),AND(E148="Instrument ISIN",ISBLANK(F148)=FALSE,LEN(F148)&gt;0,LEN(F148)&lt;11),AND(D148="M",LEFT(G148,4)="{DAT",LEN(F148)&lt;&gt;10)),"FORMAT_LEN",IF(OR(AND(F148&lt;&gt;"",LEFT(G148,4)&lt;&gt;"{TEX",ISNUMBER(SUMPRODUCT(FIND(MID(F148,ROW(INDIRECT("1:"&amp;LEN(F148))),1),W148)))=FALSE),AND(F148&lt;&gt;"",LEFT(G148,4)&lt;&gt;"{TEX",ISERROR(SUMPRODUCT(SEARCH(MID(F148,ROW(INDIRECT("1:"&amp;LEN(TRIM(F148)))),1)," "&amp;W148&amp;CHAR(10)&amp;"""")))=TRUE)),"FORMAT_CHAR",IF(LEFT(G148,4)="{TEX","TEXT","UNK")))))))))))))))))))))))))</f>
        <v>UNK</v>
      </c>
      <c r="V148" s="126" t="b" cm="1">
        <f t="array" aca="1" ref="V148" ca="1">IF(OR(LEN(F148)&gt;P148+1),FALSE,IF(LEFT(G148,5)="{TEXT",TRUE,IF(AND(ISBLANK(F148)=FALSE,G148="{DATE_TEXT-YYYY-MM-DD}",LEN(F148)&lt;&gt;10),FALSE,IF(AND(ISBLANK(F148)=FALSE,ISNUMBER(SUMPRODUCT(SEARCH(MID(F148,ROW(INDIRECT("1:"&amp;LEN(TRIM(F148)))),1)," "&amp;W148&amp;CHAR(10)&amp;"""")))=FALSE),FALSE,TRUE))))</f>
        <v>1</v>
      </c>
      <c r="W148" s="127" t="str">
        <f>IF(G148="{Applicable/N/A}","N/Aplicable",IF(E148="Designated Entity LEI","ABCDEFGHIJKLMNOPQRSTUVWXYZ0123456789",IF(OR(G148="{ISIN}",G148="{LEI}"),";ABCDEFGHIJKLMNOPQRSTUVWXYZ0123456789",IF(G148="{Master Trust/Other}","Master TuOhe",IF(E148="Securitisation type","Privateublc",IF(LEFT(G148,4)="{CA_",Val!B$21,IF(G148="{COUNTRY_EU_LIST}"," ;abcdefghijklmnopqrstuvwxyzABCDEFGHIJKLMNOPQRSTUVWXYZ0123456789",IF(OR(G148="{NOTIFICATION ID}",G148="{SECURITISATION ID}"),Val!B$15,IF(G148="{COUNTRY_EU}"," ;abcdefghijklmnopqrstuvwxyzABCDEFGHIJKLMNOPQRSTUVWXYZ",IF(G148="{Confirmed/Unconfirmed}","ConfirmedUnc",IF(G148="{Confirmed/Unconfirmed/N/A}","Confirmed/UncNA",IF(LEFT(G148,4)="{DAT","0123456789-",IF(LEFT(G148,4)="{Y/N","YN",IF(OR(LEFT(G148,4)="{N/A",LEFT(G148,4)="{LIS",LEFT(G148,4)="{No ",LEFT(G148,4)="{SEC",LEFT(G148,4)="{Mas"),Val!B$20,IF(LEFT(G148,4)="{TEX",Val!B$21,IF(LEFT(G148,4)="{ALP",Val!B$20,IF(LEFT(G148,4)="{COU",Val!B$20)))))))))))))))))</f>
        <v>ConfirmedUnc</v>
      </c>
      <c r="X148" s="132"/>
      <c r="Y148" s="132"/>
      <c r="Z148" s="132"/>
      <c r="AA148" s="132"/>
      <c r="AB148" s="134"/>
      <c r="AC148" s="134"/>
      <c r="AD148" s="132"/>
      <c r="AE148" s="132"/>
      <c r="AF148" s="132"/>
      <c r="AG148" s="129" t="s">
        <v>955</v>
      </c>
      <c r="AH148" s="132"/>
      <c r="AI148" s="117"/>
      <c r="AJ148" s="132"/>
      <c r="AK148" s="75"/>
    </row>
    <row r="149" spans="1:37" s="2" customFormat="1" ht="409.6" x14ac:dyDescent="0.3">
      <c r="A149" s="15" t="s">
        <v>1297</v>
      </c>
      <c r="B149" s="16" t="s">
        <v>644</v>
      </c>
      <c r="C149" s="30" t="s">
        <v>614</v>
      </c>
      <c r="D149" s="31" t="s">
        <v>46</v>
      </c>
      <c r="E149" s="26" t="s">
        <v>621</v>
      </c>
      <c r="F149" s="140" t="s">
        <v>1490</v>
      </c>
      <c r="G149" s="109" t="s">
        <v>114</v>
      </c>
      <c r="H149" s="154"/>
      <c r="I149" s="88" t="s">
        <v>1335</v>
      </c>
      <c r="J149" s="159" t="s">
        <v>617</v>
      </c>
      <c r="K149" s="99" t="s">
        <v>618</v>
      </c>
      <c r="L149" s="144" t="s">
        <v>619</v>
      </c>
      <c r="M149" s="144" t="s">
        <v>171</v>
      </c>
      <c r="N149" s="146" t="s">
        <v>49</v>
      </c>
      <c r="O149" s="126">
        <f t="shared" ca="1" si="8"/>
        <v>1</v>
      </c>
      <c r="P149" s="126">
        <v>5000</v>
      </c>
      <c r="Q149" s="127" t="str">
        <f ca="1">IF(AND(E149="Last notification date",MONTH(TODAY())&gt;9,DAY(TODAY())&gt;9),YEAR(TODAY())&amp;"-"&amp;MONTH(TODAY())&amp;"-"&amp;DAY(TODAY()),IF(AND(E149="Last notification date",MONTH(TODAY())&lt;9,DAY(TODAY())&lt;10),YEAR(TODAY())&amp;"-0"&amp;MONTH(TODAY())&amp;"-0"&amp;DAY(TODAY()),IF(AND(E149="Last notification date",MONTH(TODAY())&gt;9,DAY(TODAY())&lt;10),YEAR(TODAY())&amp;"-"&amp;MONTH(TODAY())&amp;"-0"&amp;DAY(TODAY()),IF(AND(E149="Last notification date",MONTH(TODAY())&lt;10,DAY(TODAY())&gt;9),YEAR(TODAY())&amp;"-0"&amp;MONTH(TODAY())&amp;"-"&amp;DAY(TODAY()),IF(LEFT(G149,4)="{SEC","SEC ID",IF(LEFT(G149,4)="{DAT","DATE",IF(LEFT(G149,4)="{TEX",Val!B$21,IF(LEFT(G149,4)="{ALP",Val!B$20,IF(LEFT(G149,4)="{COU",Val!B$20,IF(OR(LEFT(G149,4)="{ISI",LEFT(G149,4)="{LEI"),Val!B$17,IF(OR(LEFT(G149,4)="{CA_",LEFT(G149,4)="{Mas",LEFT(G149,4)="{Y/N",LEFT(G149,4)="{No ",LEFT(G149,4)="{N/A",LEFT(G149,4)="{Con",LEFT(G149,4)="{LIS"),"LIST","")))))))))))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49" s="126">
        <f t="shared" si="9"/>
        <v>1608</v>
      </c>
      <c r="S149" s="128"/>
      <c r="T149" s="126" t="str">
        <f t="shared" si="10"/>
        <v>UNK</v>
      </c>
      <c r="U149" s="126" t="str" cm="1">
        <f t="array" aca="1" ref="U149" ca="1">IF(AND(E149="Payment exemption explanation",ISBLANK(F149)=FALSE,F$77="Confirmed"),"FORMAT",IF(AND(E149="Historical Default and Loss Performance Data location",F$3="Public",ISBLANK(F149)=TRUE),"FORMAT",IF(AND(E148="Subject to severe clawback",F148="Y",ISBLANK(F149)=TRUE),"FORMAT",IF(AND(E148="Subject to severe clawback",F148="N",ISBLANK(F149)=FALSE),"FORMAT",IF(AND(OR(E149="Credit granting criteria supervision comment",E149="Credit granting criteria compliance comment"),ISBLANK(F149)=FALSE,OR(AND(F$34="N",E544="Originator (or original lender) is not a Credit institution"),AND(F$37="N",E$37="Originator (or original lender) is not a Credit institution"))),"FORMAT_S17",IF(AND(C149="STSS60",E149="Location of Liability cash flow model",ISBLANK(F149)=TRUE,F$3="Public"),"FORMAT_S60",IF(AND(C149="STSS58",E149="Historical Default and Loss Performance Data location",ISBLANK(F149)=TRUE,F$3="Public"),"FORMAT_S37",IF(AND(E149="Sponsor LEI",ISBLANK(F149)=TRUE,ISBLANK(F$8)=TRUE),"FORMAT_LEI",IF(AND(E149="Originator LEI",ISBLANK(F149)=TRUE,ISBLANK(F$11)=TRUE),"FORMAT_LEI",IF(OR(T149="EMPTY",P149+1&lt;LEN(F149),AND(G148="{Confirmed/Unconfirmed/N/A}",S149="N/A",F148="N/A",F149&lt;&gt;"")),"FORMAT",IF(OR(AND(E149="Non-ABCP securitisation unique identifier",MID(F149,21,1)&lt;&gt;"N"),AND(E149="ABCP transaction unique identifier",MID(F149,21,1)&lt;&gt;"T"),AND(E149="ABCP programme unique identifier",MID(F149,21,1)&lt;&gt;"P")),"FORMAT_SEC_ID",IF(AND(E149="Underlying exposures classification",F149&lt;&gt;"residential mortgages",F149&lt;&gt;"commercial mortgages",F149&lt;&gt;"credit facilities provided to individuals for personal, family or household consumption purposes",F149&lt;&gt;"credit facilities, including loans and leases, provided to any type of enterprise or corporation",F149&lt;&gt;"auto loans/leases",F149&lt;&gt;"credit-card receivables",F149&lt;&gt;"trade receivables",F149&lt;&gt;"others"),"FORMAT_LIST",IF(AND(E149="Instrument code",LEN(F149)-LEN(SUBSTITUTE(F149,";",""))&lt;&gt;LEN(F148)-LEN(SUBSTITUTE(F148,";",""))),"FORMAT_;",IF(AND(E149="Sponsor country (if multiple countries)",LEN(F149)-LEN(SUBSTITUTE(F149,";",""))&lt;&gt;LEN(F$11)-LEN(SUBSTITUTE(F$11,";",""))),"FORMAT_;",IF(AND(E149="Sponsor country (if multiple countries)",ISBLANK(F149)=FALSE,LEN(F149)-LEN(SUBSTITUTE(F149,";",""))=0),"FORMAT_;",IF(AND(E149="Sponsor country (if multiple countries)",ISBLANK(F149)=TRUE,LEN(F$11)-LEN(SUBSTITUTE(F$11,";",""))&lt;&gt;0),"FORMAT_;",IF(AND(E149="Originator country  (if multiple countries)",LEN(F149)-LEN(SUBSTITUTE(F149,";",""))&lt;&gt;0,ISBLANK(F149)=FALSE,LEN(F149)-LEN(SUBSTITUTE(F149,";",""))&lt;&gt;LEN(F$8)-LEN(SUBSTITUTE(F$8,";",""))),"FORMAT_;",IF(AND(E149="Originator country  (if multiple countries)",ISBLANK(F149)=FALSE,LEN(F149)-LEN(SUBSTITUTE(F149,";",""))=0),"FORMAT_;",IF(AND(E149="Originator country  (if multiple countries)",ISBLANK(F149)=TRUE,LEN(F$8)-LEN(SUBSTITUTE(F$8,";",""))&lt;&gt;0),"FORMAT_;",IF(AND(E149="Original lender country (if multiple countries)",ISBLANK(F149)=FALSE,LEN(F149)-LEN(SUBSTITUTE(F149,";",""))&lt;&gt;0,LEN(F149)-LEN(SUBSTITUTE(F149,";",""))&lt;&gt;LEN(F$14)-LEN(SUBSTITUTE(F$14,";",""))),"FORMAT_;",IF(AND(E149="Original lender country (if multiple countries)",ISBLANK(F149)=TRUE,LEN(F$14)-LEN(SUBSTITUTE(F$14,";",""))&lt;&gt;0),"FORMAT_;",IF(AND(E149="Original lender country (if multiple countries)",ISBLANK(F149)=FALSE,LEN(F149)-LEN(SUBSTITUTE(F149,";",""))=0),"FORMAT_;",IF(OR(AND(E149="Designated Entity LEI",LEN(F149)&lt;&gt;20),AND(G149="{LEI}",LEN(F149)&lt;&gt;0,LEN(F149)&lt;20),AND(G149="{ISIN}",LEN(F149)&lt;&gt;0,LEN(F149)&lt;12),AND(LEN(F149)&lt;&gt;20,E149="Retaining entity LEI",ISBLANK(F149)=FALSE),AND(E149="Instrument ISIN",ISBLANK(F149)=FALSE,LEN(F149)&gt;0,LEN(F149)&lt;11),AND(D149="M",LEFT(G149,4)="{DAT",LEN(F149)&lt;&gt;10)),"FORMAT_LEN",IF(OR(AND(F149&lt;&gt;"",LEFT(G149,4)&lt;&gt;"{TEX",ISNUMBER(SUMPRODUCT(FIND(MID(F149,ROW(INDIRECT("1:"&amp;LEN(F149))),1),W149)))=FALSE),AND(F149&lt;&gt;"",LEFT(G149,4)&lt;&gt;"{TEX",ISERROR(SUMPRODUCT(SEARCH(MID(F149,ROW(INDIRECT("1:"&amp;LEN(TRIM(F149)))),1)," "&amp;W149&amp;CHAR(10)&amp;"""")))=TRUE)),"FORMAT_CHAR",IF(LEFT(G149,4)="{TEX","TEXT","UNK")))))))))))))))))))))))))</f>
        <v>TEXT</v>
      </c>
      <c r="V149" s="126" t="b" cm="1">
        <f t="array" aca="1" ref="V149" ca="1">IF(OR(LEN(F149)&gt;P149+1),FALSE,IF(LEFT(G149,5)="{TEXT",TRUE,IF(AND(ISBLANK(F149)=FALSE,G149="{DATE_TEXT-YYYY-MM-DD}",LEN(F149)&lt;&gt;10),FALSE,IF(AND(ISBLANK(F149)=FALSE,ISNUMBER(SUMPRODUCT(SEARCH(MID(F149,ROW(INDIRECT("1:"&amp;LEN(TRIM(F149)))),1)," "&amp;W149&amp;CHAR(10)&amp;"""")))=FALSE),FALSE,TRUE))))</f>
        <v>1</v>
      </c>
      <c r="W149" s="127" t="str">
        <f>IF(G149="{Applicable/N/A}","N/Aplicable",IF(E149="Designated Entity LEI","ABCDEFGHIJKLMNOPQRSTUVWXYZ0123456789",IF(OR(G149="{ISIN}",G149="{LEI}"),";ABCDEFGHIJKLMNOPQRSTUVWXYZ0123456789",IF(G149="{Master Trust/Other}","Master TuOhe",IF(E149="Securitisation type","Privateublc",IF(LEFT(G149,4)="{CA_",Val!B$21,IF(G149="{COUNTRY_EU_LIST}"," ;abcdefghijklmnopqrstuvwxyzABCDEFGHIJKLMNOPQRSTUVWXYZ0123456789",IF(OR(G149="{NOTIFICATION ID}",G149="{SECURITISATION ID}"),Val!B$15,IF(G149="{COUNTRY_EU}"," ;abcdefghijklmnopqrstuvwxyzABCDEFGHIJKLMNOPQRSTUVWXYZ",IF(G149="{Confirmed/Unconfirmed}","ConfirmedUnc",IF(G149="{Confirmed/Unconfirmed/N/A}","Confirmed/UncNA",IF(LEFT(G149,4)="{DAT","0123456789-",IF(LEFT(G149,4)="{Y/N","YN",IF(OR(LEFT(G149,4)="{N/A",LEFT(G149,4)="{LIS",LEFT(G149,4)="{No ",LEFT(G149,4)="{SEC",LEFT(G149,4)="{Mas"),Val!B$20,IF(LEFT(G149,4)="{TEX",Val!B$21,IF(LEFT(G149,4)="{ALP",Val!B$20,IF(LEFT(G149,4)="{COU",Val!B$20)))))))))))))))))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49" s="132"/>
      <c r="Y149" s="132"/>
      <c r="Z149" s="132"/>
      <c r="AA149" s="132"/>
      <c r="AB149" s="134"/>
      <c r="AC149" s="134"/>
      <c r="AD149" s="132"/>
      <c r="AE149" s="132"/>
      <c r="AF149" s="132"/>
      <c r="AG149" s="129" t="s">
        <v>952</v>
      </c>
      <c r="AH149" s="132"/>
      <c r="AI149" s="117"/>
      <c r="AJ149" s="132"/>
      <c r="AK149" s="75"/>
    </row>
    <row r="150" spans="1:37" s="2" customFormat="1" ht="86.4" x14ac:dyDescent="0.3">
      <c r="A150" s="15" t="s">
        <v>1298</v>
      </c>
      <c r="B150" s="16" t="s">
        <v>646</v>
      </c>
      <c r="C150" s="20" t="s">
        <v>623</v>
      </c>
      <c r="D150" s="21" t="s">
        <v>52</v>
      </c>
      <c r="E150" s="22" t="s">
        <v>624</v>
      </c>
      <c r="F150" s="45" t="s">
        <v>175</v>
      </c>
      <c r="G150" s="60" t="s">
        <v>190</v>
      </c>
      <c r="H150" s="153" t="s">
        <v>625</v>
      </c>
      <c r="I150" s="93" t="s">
        <v>1373</v>
      </c>
      <c r="J150" s="155" t="s">
        <v>626</v>
      </c>
      <c r="K150" s="143" t="s">
        <v>627</v>
      </c>
      <c r="L150" s="143" t="s">
        <v>628</v>
      </c>
      <c r="M150" s="143" t="s">
        <v>171</v>
      </c>
      <c r="N150" s="145" t="s">
        <v>49</v>
      </c>
      <c r="O150" s="126">
        <f t="shared" ca="1" si="8"/>
        <v>1</v>
      </c>
      <c r="P150" s="126">
        <v>12</v>
      </c>
      <c r="Q150" s="127" t="str">
        <f ca="1">IF(AND(E150="Last notification date",MONTH(TODAY())&gt;9,DAY(TODAY())&gt;9),YEAR(TODAY())&amp;"-"&amp;MONTH(TODAY())&amp;"-"&amp;DAY(TODAY()),IF(AND(E150="Last notification date",MONTH(TODAY())&lt;9,DAY(TODAY())&lt;10),YEAR(TODAY())&amp;"-0"&amp;MONTH(TODAY())&amp;"-0"&amp;DAY(TODAY()),IF(AND(E150="Last notification date",MONTH(TODAY())&gt;9,DAY(TODAY())&lt;10),YEAR(TODAY())&amp;"-"&amp;MONTH(TODAY())&amp;"-0"&amp;DAY(TODAY()),IF(AND(E150="Last notification date",MONTH(TODAY())&lt;10,DAY(TODAY())&gt;9),YEAR(TODAY())&amp;"-0"&amp;MONTH(TODAY())&amp;"-"&amp;DAY(TODAY()),IF(LEFT(G150,4)="{SEC","SEC ID",IF(LEFT(G150,4)="{DAT","DATE",IF(LEFT(G150,4)="{TEX",Val!B$21,IF(LEFT(G150,4)="{ALP",Val!B$20,IF(LEFT(G150,4)="{COU",Val!B$20,IF(OR(LEFT(G150,4)="{ISI",LEFT(G150,4)="{LEI"),Val!B$17,IF(OR(LEFT(G150,4)="{CA_",LEFT(G150,4)="{Mas",LEFT(G150,4)="{Y/N",LEFT(G150,4)="{No ",LEFT(G150,4)="{N/A",LEFT(G150,4)="{Con",LEFT(G150,4)="{LIS"),"LIST","")))))))))))</f>
        <v>LIST</v>
      </c>
      <c r="R150" s="126">
        <f t="shared" si="9"/>
        <v>9</v>
      </c>
      <c r="S150" s="128"/>
      <c r="T150" s="126" t="str">
        <f t="shared" si="10"/>
        <v>UNK</v>
      </c>
      <c r="U150" s="126" t="str" cm="1">
        <f t="array" aca="1" ref="U150" ca="1">IF(AND(E150="Payment exemption explanation",ISBLANK(F150)=FALSE,F$77="Confirmed"),"FORMAT",IF(AND(E150="Historical Default and Loss Performance Data location",F$3="Public",ISBLANK(F150)=TRUE),"FORMAT",IF(AND(E149="Subject to severe clawback",F149="Y",ISBLANK(F150)=TRUE),"FORMAT",IF(AND(E149="Subject to severe clawback",F149="N",ISBLANK(F150)=FALSE),"FORMAT",IF(AND(OR(E150="Credit granting criteria supervision comment",E150="Credit granting criteria compliance comment"),ISBLANK(F150)=FALSE,OR(AND(F$34="N",E545="Originator (or original lender) is not a Credit institution"),AND(F$37="N",E$37="Originator (or original lender) is not a Credit institution"))),"FORMAT_S17",IF(AND(C150="STSS60",E150="Location of Liability cash flow model",ISBLANK(F150)=TRUE,F$3="Public"),"FORMAT_S60",IF(AND(C150="STSS58",E150="Historical Default and Loss Performance Data location",ISBLANK(F150)=TRUE,F$3="Public"),"FORMAT_S37",IF(AND(E150="Sponsor LEI",ISBLANK(F150)=TRUE,ISBLANK(F$8)=TRUE),"FORMAT_LEI",IF(AND(E150="Originator LEI",ISBLANK(F150)=TRUE,ISBLANK(F$11)=TRUE),"FORMAT_LEI",IF(OR(T150="EMPTY",P150+1&lt;LEN(F150),AND(G149="{Confirmed/Unconfirmed/N/A}",S150="N/A",F149="N/A",F150&lt;&gt;"")),"FORMAT",IF(OR(AND(E150="Non-ABCP securitisation unique identifier",MID(F150,21,1)&lt;&gt;"N"),AND(E150="ABCP transaction unique identifier",MID(F150,21,1)&lt;&gt;"T"),AND(E150="ABCP programme unique identifier",MID(F150,21,1)&lt;&gt;"P")),"FORMAT_SEC_ID",IF(AND(E150="Underlying exposures classification",F150&lt;&gt;"residential mortgages",F150&lt;&gt;"commercial mortgages",F150&lt;&gt;"credit facilities provided to individuals for personal, family or household consumption purposes",F150&lt;&gt;"credit facilities, including loans and leases, provided to any type of enterprise or corporation",F150&lt;&gt;"auto loans/leases",F150&lt;&gt;"credit-card receivables",F150&lt;&gt;"trade receivables",F150&lt;&gt;"others"),"FORMAT_LIST",IF(AND(E150="Instrument code",LEN(F150)-LEN(SUBSTITUTE(F150,";",""))&lt;&gt;LEN(F149)-LEN(SUBSTITUTE(F149,";",""))),"FORMAT_;",IF(AND(E150="Sponsor country (if multiple countries)",LEN(F150)-LEN(SUBSTITUTE(F150,";",""))&lt;&gt;LEN(F$11)-LEN(SUBSTITUTE(F$11,";",""))),"FORMAT_;",IF(AND(E150="Sponsor country (if multiple countries)",ISBLANK(F150)=FALSE,LEN(F150)-LEN(SUBSTITUTE(F150,";",""))=0),"FORMAT_;",IF(AND(E150="Sponsor country (if multiple countries)",ISBLANK(F150)=TRUE,LEN(F$11)-LEN(SUBSTITUTE(F$11,";",""))&lt;&gt;0),"FORMAT_;",IF(AND(E150="Originator country  (if multiple countries)",LEN(F150)-LEN(SUBSTITUTE(F150,";",""))&lt;&gt;0,ISBLANK(F150)=FALSE,LEN(F150)-LEN(SUBSTITUTE(F150,";",""))&lt;&gt;LEN(F$8)-LEN(SUBSTITUTE(F$8,";",""))),"FORMAT_;",IF(AND(E150="Originator country  (if multiple countries)",ISBLANK(F150)=FALSE,LEN(F150)-LEN(SUBSTITUTE(F150,";",""))=0),"FORMAT_;",IF(AND(E150="Originator country  (if multiple countries)",ISBLANK(F150)=TRUE,LEN(F$8)-LEN(SUBSTITUTE(F$8,";",""))&lt;&gt;0),"FORMAT_;",IF(AND(E150="Original lender country (if multiple countries)",ISBLANK(F150)=FALSE,LEN(F150)-LEN(SUBSTITUTE(F150,";",""))&lt;&gt;0,LEN(F150)-LEN(SUBSTITUTE(F150,";",""))&lt;&gt;LEN(F$14)-LEN(SUBSTITUTE(F$14,";",""))),"FORMAT_;",IF(AND(E150="Original lender country (if multiple countries)",ISBLANK(F150)=TRUE,LEN(F$14)-LEN(SUBSTITUTE(F$14,";",""))&lt;&gt;0),"FORMAT_;",IF(AND(E150="Original lender country (if multiple countries)",ISBLANK(F150)=FALSE,LEN(F150)-LEN(SUBSTITUTE(F150,";",""))=0),"FORMAT_;",IF(OR(AND(E150="Designated Entity LEI",LEN(F150)&lt;&gt;20),AND(G150="{LEI}",LEN(F150)&lt;&gt;0,LEN(F150)&lt;20),AND(G150="{ISIN}",LEN(F150)&lt;&gt;0,LEN(F150)&lt;12),AND(LEN(F150)&lt;&gt;20,E150="Retaining entity LEI",ISBLANK(F150)=FALSE),AND(E150="Instrument ISIN",ISBLANK(F150)=FALSE,LEN(F150)&gt;0,LEN(F150)&lt;11),AND(D150="M",LEFT(G150,4)="{DAT",LEN(F150)&lt;&gt;10)),"FORMAT_LEN",IF(OR(AND(F150&lt;&gt;"",LEFT(G150,4)&lt;&gt;"{TEX",ISNUMBER(SUMPRODUCT(FIND(MID(F150,ROW(INDIRECT("1:"&amp;LEN(F150))),1),W150)))=FALSE),AND(F150&lt;&gt;"",LEFT(G150,4)&lt;&gt;"{TEX",ISERROR(SUMPRODUCT(SEARCH(MID(F150,ROW(INDIRECT("1:"&amp;LEN(TRIM(F150)))),1)," "&amp;W150&amp;CHAR(10)&amp;"""")))=TRUE)),"FORMAT_CHAR",IF(LEFT(G150,4)="{TEX","TEXT","UNK")))))))))))))))))))))))))</f>
        <v>UNK</v>
      </c>
      <c r="V150" s="126" t="b" cm="1">
        <f t="array" aca="1" ref="V150" ca="1">IF(OR(LEN(F150)&gt;P150+1),FALSE,IF(LEFT(G150,5)="{TEXT",TRUE,IF(AND(ISBLANK(F150)=FALSE,G150="{DATE_TEXT-YYYY-MM-DD}",LEN(F150)&lt;&gt;10),FALSE,IF(AND(ISBLANK(F150)=FALSE,ISNUMBER(SUMPRODUCT(SEARCH(MID(F150,ROW(INDIRECT("1:"&amp;LEN(TRIM(F150)))),1)," "&amp;W150&amp;CHAR(10)&amp;"""")))=FALSE),FALSE,TRUE))))</f>
        <v>1</v>
      </c>
      <c r="W150" s="127" t="str">
        <f>IF(G150="{Applicable/N/A}","N/Aplicable",IF(E150="Designated Entity LEI","ABCDEFGHIJKLMNOPQRSTUVWXYZ0123456789",IF(OR(G150="{ISIN}",G150="{LEI}"),";ABCDEFGHIJKLMNOPQRSTUVWXYZ0123456789",IF(G150="{Master Trust/Other}","Master TuOhe",IF(E150="Securitisation type","Privateublc",IF(LEFT(G150,4)="{CA_",Val!B$21,IF(G150="{COUNTRY_EU_LIST}"," ;abcdefghijklmnopqrstuvwxyzABCDEFGHIJKLMNOPQRSTUVWXYZ0123456789",IF(OR(G150="{NOTIFICATION ID}",G150="{SECURITISATION ID}"),Val!B$15,IF(G150="{COUNTRY_EU}"," ;abcdefghijklmnopqrstuvwxyzABCDEFGHIJKLMNOPQRSTUVWXYZ",IF(G150="{Confirmed/Unconfirmed}","ConfirmedUnc",IF(G150="{Confirmed/Unconfirmed/N/A}","Confirmed/UncNA",IF(LEFT(G150,4)="{DAT","0123456789-",IF(LEFT(G150,4)="{Y/N","YN",IF(OR(LEFT(G150,4)="{N/A",LEFT(G150,4)="{LIS",LEFT(G150,4)="{No ",LEFT(G150,4)="{SEC",LEFT(G150,4)="{Mas"),Val!B$20,IF(LEFT(G150,4)="{TEX",Val!B$21,IF(LEFT(G150,4)="{ALP",Val!B$20,IF(LEFT(G150,4)="{COU",Val!B$20)))))))))))))))))</f>
        <v>ConfirmedUnc</v>
      </c>
      <c r="X150" s="132"/>
      <c r="Y150" s="132"/>
      <c r="Z150" s="132"/>
      <c r="AA150" s="132"/>
      <c r="AB150" s="134"/>
      <c r="AC150" s="134"/>
      <c r="AD150" s="132"/>
      <c r="AE150" s="132"/>
      <c r="AF150" s="132"/>
      <c r="AG150" s="129" t="s">
        <v>943</v>
      </c>
      <c r="AH150" s="132"/>
      <c r="AI150" s="117"/>
      <c r="AJ150" s="132"/>
      <c r="AK150" s="75"/>
    </row>
    <row r="151" spans="1:37" s="2" customFormat="1" ht="100.8" x14ac:dyDescent="0.3">
      <c r="A151" s="15" t="s">
        <v>1299</v>
      </c>
      <c r="B151" s="16" t="s">
        <v>653</v>
      </c>
      <c r="C151" s="33" t="s">
        <v>623</v>
      </c>
      <c r="D151" s="34" t="s">
        <v>62</v>
      </c>
      <c r="E151" s="23" t="s">
        <v>1055</v>
      </c>
      <c r="F151" s="139" t="s">
        <v>1485</v>
      </c>
      <c r="G151" s="108" t="s">
        <v>199</v>
      </c>
      <c r="H151" s="154"/>
      <c r="I151" s="88" t="s">
        <v>1403</v>
      </c>
      <c r="J151" s="156" t="s">
        <v>626</v>
      </c>
      <c r="K151" s="147"/>
      <c r="L151" s="147" t="s">
        <v>628</v>
      </c>
      <c r="M151" s="147" t="s">
        <v>171</v>
      </c>
      <c r="N151" s="148" t="s">
        <v>49</v>
      </c>
      <c r="O151" s="126">
        <f t="shared" ca="1" si="8"/>
        <v>1</v>
      </c>
      <c r="P151" s="126">
        <v>10000</v>
      </c>
      <c r="Q151" s="127" t="str">
        <f ca="1">IF(AND(E151="Last notification date",MONTH(TODAY())&gt;9,DAY(TODAY())&gt;9),YEAR(TODAY())&amp;"-"&amp;MONTH(TODAY())&amp;"-"&amp;DAY(TODAY()),IF(AND(E151="Last notification date",MONTH(TODAY())&lt;9,DAY(TODAY())&lt;10),YEAR(TODAY())&amp;"-0"&amp;MONTH(TODAY())&amp;"-0"&amp;DAY(TODAY()),IF(AND(E151="Last notification date",MONTH(TODAY())&gt;9,DAY(TODAY())&lt;10),YEAR(TODAY())&amp;"-"&amp;MONTH(TODAY())&amp;"-0"&amp;DAY(TODAY()),IF(AND(E151="Last notification date",MONTH(TODAY())&lt;10,DAY(TODAY())&gt;9),YEAR(TODAY())&amp;"-0"&amp;MONTH(TODAY())&amp;"-"&amp;DAY(TODAY()),IF(LEFT(G151,4)="{SEC","SEC ID",IF(LEFT(G151,4)="{DAT","DATE",IF(LEFT(G151,4)="{TEX",Val!B$21,IF(LEFT(G151,4)="{ALP",Val!B$20,IF(LEFT(G151,4)="{COU",Val!B$20,IF(OR(LEFT(G151,4)="{ISI",LEFT(G151,4)="{LEI"),Val!B$17,IF(OR(LEFT(G151,4)="{CA_",LEFT(G151,4)="{Mas",LEFT(G151,4)="{Y/N",LEFT(G151,4)="{No ",LEFT(G151,4)="{N/A",LEFT(G151,4)="{Con",LEFT(G151,4)="{LIS"),"LIST","")))))))))))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1" s="126">
        <f t="shared" si="9"/>
        <v>64</v>
      </c>
      <c r="S151" s="128"/>
      <c r="T151" s="126" t="str">
        <f t="shared" si="10"/>
        <v>UNK</v>
      </c>
      <c r="U151" s="126" t="str" cm="1">
        <f t="array" aca="1" ref="U151" ca="1">IF(AND(E151="Payment exemption explanation",ISBLANK(F151)=FALSE,F$77="Confirmed"),"FORMAT",IF(AND(E151="Historical Default and Loss Performance Data location",F$3="Public",ISBLANK(F151)=TRUE),"FORMAT",IF(AND(E150="Subject to severe clawback",F150="Y",ISBLANK(F151)=TRUE),"FORMAT",IF(AND(E150="Subject to severe clawback",F150="N",ISBLANK(F151)=FALSE),"FORMAT",IF(AND(OR(E151="Credit granting criteria supervision comment",E151="Credit granting criteria compliance comment"),ISBLANK(F151)=FALSE,OR(AND(F$34="N",E546="Originator (or original lender) is not a Credit institution"),AND(F$37="N",E$37="Originator (or original lender) is not a Credit institution"))),"FORMAT_S17",IF(AND(C151="STSS60",E151="Location of Liability cash flow model",ISBLANK(F151)=TRUE,F$3="Public"),"FORMAT_S60",IF(AND(C151="STSS58",E151="Historical Default and Loss Performance Data location",ISBLANK(F151)=TRUE,F$3="Public"),"FORMAT_S37",IF(AND(E151="Sponsor LEI",ISBLANK(F151)=TRUE,ISBLANK(F$8)=TRUE),"FORMAT_LEI",IF(AND(E151="Originator LEI",ISBLANK(F151)=TRUE,ISBLANK(F$11)=TRUE),"FORMAT_LEI",IF(OR(T151="EMPTY",P151+1&lt;LEN(F151),AND(G150="{Confirmed/Unconfirmed/N/A}",S151="N/A",F150="N/A",F151&lt;&gt;"")),"FORMAT",IF(OR(AND(E151="Non-ABCP securitisation unique identifier",MID(F151,21,1)&lt;&gt;"N"),AND(E151="ABCP transaction unique identifier",MID(F151,21,1)&lt;&gt;"T"),AND(E151="ABCP programme unique identifier",MID(F151,21,1)&lt;&gt;"P")),"FORMAT_SEC_ID",IF(AND(E151="Underlying exposures classification",F151&lt;&gt;"residential mortgages",F151&lt;&gt;"commercial mortgages",F151&lt;&gt;"credit facilities provided to individuals for personal, family or household consumption purposes",F151&lt;&gt;"credit facilities, including loans and leases, provided to any type of enterprise or corporation",F151&lt;&gt;"auto loans/leases",F151&lt;&gt;"credit-card receivables",F151&lt;&gt;"trade receivables",F151&lt;&gt;"others"),"FORMAT_LIST",IF(AND(E151="Instrument code",LEN(F151)-LEN(SUBSTITUTE(F151,";",""))&lt;&gt;LEN(F150)-LEN(SUBSTITUTE(F150,";",""))),"FORMAT_;",IF(AND(E151="Sponsor country (if multiple countries)",LEN(F151)-LEN(SUBSTITUTE(F151,";",""))&lt;&gt;LEN(F$11)-LEN(SUBSTITUTE(F$11,";",""))),"FORMAT_;",IF(AND(E151="Sponsor country (if multiple countries)",ISBLANK(F151)=FALSE,LEN(F151)-LEN(SUBSTITUTE(F151,";",""))=0),"FORMAT_;",IF(AND(E151="Sponsor country (if multiple countries)",ISBLANK(F151)=TRUE,LEN(F$11)-LEN(SUBSTITUTE(F$11,";",""))&lt;&gt;0),"FORMAT_;",IF(AND(E151="Originator country  (if multiple countries)",LEN(F151)-LEN(SUBSTITUTE(F151,";",""))&lt;&gt;0,ISBLANK(F151)=FALSE,LEN(F151)-LEN(SUBSTITUTE(F151,";",""))&lt;&gt;LEN(F$8)-LEN(SUBSTITUTE(F$8,";",""))),"FORMAT_;",IF(AND(E151="Originator country  (if multiple countries)",ISBLANK(F151)=FALSE,LEN(F151)-LEN(SUBSTITUTE(F151,";",""))=0),"FORMAT_;",IF(AND(E151="Originator country  (if multiple countries)",ISBLANK(F151)=TRUE,LEN(F$8)-LEN(SUBSTITUTE(F$8,";",""))&lt;&gt;0),"FORMAT_;",IF(AND(E151="Original lender country (if multiple countries)",ISBLANK(F151)=FALSE,LEN(F151)-LEN(SUBSTITUTE(F151,";",""))&lt;&gt;0,LEN(F151)-LEN(SUBSTITUTE(F151,";",""))&lt;&gt;LEN(F$14)-LEN(SUBSTITUTE(F$14,";",""))),"FORMAT_;",IF(AND(E151="Original lender country (if multiple countries)",ISBLANK(F151)=TRUE,LEN(F$14)-LEN(SUBSTITUTE(F$14,";",""))&lt;&gt;0),"FORMAT_;",IF(AND(E151="Original lender country (if multiple countries)",ISBLANK(F151)=FALSE,LEN(F151)-LEN(SUBSTITUTE(F151,";",""))=0),"FORMAT_;",IF(OR(AND(E151="Designated Entity LEI",LEN(F151)&lt;&gt;20),AND(G151="{LEI}",LEN(F151)&lt;&gt;0,LEN(F151)&lt;20),AND(G151="{ISIN}",LEN(F151)&lt;&gt;0,LEN(F151)&lt;12),AND(LEN(F151)&lt;&gt;20,E151="Retaining entity LEI",ISBLANK(F151)=FALSE),AND(E151="Instrument ISIN",ISBLANK(F151)=FALSE,LEN(F151)&gt;0,LEN(F151)&lt;11),AND(D151="M",LEFT(G151,4)="{DAT",LEN(F151)&lt;&gt;10)),"FORMAT_LEN",IF(OR(AND(F151&lt;&gt;"",LEFT(G151,4)&lt;&gt;"{TEX",ISNUMBER(SUMPRODUCT(FIND(MID(F151,ROW(INDIRECT("1:"&amp;LEN(F151))),1),W151)))=FALSE),AND(F151&lt;&gt;"",LEFT(G151,4)&lt;&gt;"{TEX",ISERROR(SUMPRODUCT(SEARCH(MID(F151,ROW(INDIRECT("1:"&amp;LEN(TRIM(F151)))),1)," "&amp;W151&amp;CHAR(10)&amp;"""")))=TRUE)),"FORMAT_CHAR",IF(LEFT(G151,4)="{TEX","TEXT","UNK")))))))))))))))))))))))))</f>
        <v>TEXT</v>
      </c>
      <c r="V151" s="126" t="b" cm="1">
        <f t="array" aca="1" ref="V151" ca="1">IF(OR(LEN(F151)&gt;P151+1),FALSE,IF(LEFT(G151,5)="{TEXT",TRUE,IF(AND(ISBLANK(F151)=FALSE,G151="{DATE_TEXT-YYYY-MM-DD}",LEN(F151)&lt;&gt;10),FALSE,IF(AND(ISBLANK(F151)=FALSE,ISNUMBER(SUMPRODUCT(SEARCH(MID(F151,ROW(INDIRECT("1:"&amp;LEN(TRIM(F151)))),1)," "&amp;W151&amp;CHAR(10)&amp;"""")))=FALSE),FALSE,TRUE))))</f>
        <v>1</v>
      </c>
      <c r="W151" s="127" t="str">
        <f>IF(G151="{Applicable/N/A}","N/Aplicable",IF(E151="Designated Entity LEI","ABCDEFGHIJKLMNOPQRSTUVWXYZ0123456789",IF(OR(G151="{ISIN}",G151="{LEI}"),";ABCDEFGHIJKLMNOPQRSTUVWXYZ0123456789",IF(G151="{Master Trust/Other}","Master TuOhe",IF(E151="Securitisation type","Privateublc",IF(LEFT(G151,4)="{CA_",Val!B$21,IF(G151="{COUNTRY_EU_LIST}"," ;abcdefghijklmnopqrstuvwxyzABCDEFGHIJKLMNOPQRSTUVWXYZ0123456789",IF(OR(G151="{NOTIFICATION ID}",G151="{SECURITISATION ID}"),Val!B$15,IF(G151="{COUNTRY_EU}"," ;abcdefghijklmnopqrstuvwxyzABCDEFGHIJKLMNOPQRSTUVWXYZ",IF(G151="{Confirmed/Unconfirmed}","ConfirmedUnc",IF(G151="{Confirmed/Unconfirmed/N/A}","Confirmed/UncNA",IF(LEFT(G151,4)="{DAT","0123456789-",IF(LEFT(G151,4)="{Y/N","YN",IF(OR(LEFT(G151,4)="{N/A",LEFT(G151,4)="{LIS",LEFT(G151,4)="{No ",LEFT(G151,4)="{SEC",LEFT(G151,4)="{Mas"),Val!B$20,IF(LEFT(G151,4)="{TEX",Val!B$21,IF(LEFT(G151,4)="{ALP",Val!B$20,IF(LEFT(G151,4)="{COU",Val!B$20)))))))))))))))))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1" s="132"/>
      <c r="Y151" s="132"/>
      <c r="Z151" s="132"/>
      <c r="AA151" s="132"/>
      <c r="AB151" s="134"/>
      <c r="AC151" s="134"/>
      <c r="AD151" s="132"/>
      <c r="AE151" s="132"/>
      <c r="AF151" s="132"/>
      <c r="AG151" s="129" t="s">
        <v>942</v>
      </c>
      <c r="AH151" s="132"/>
      <c r="AI151" s="117"/>
      <c r="AJ151" s="132"/>
      <c r="AK151" s="75"/>
    </row>
    <row r="152" spans="1:37" s="2" customFormat="1" ht="115.2" x14ac:dyDescent="0.3">
      <c r="A152" s="15" t="s">
        <v>1300</v>
      </c>
      <c r="B152" s="16" t="s">
        <v>655</v>
      </c>
      <c r="C152" s="20" t="s">
        <v>623</v>
      </c>
      <c r="D152" s="21" t="s">
        <v>52</v>
      </c>
      <c r="E152" s="22" t="s">
        <v>631</v>
      </c>
      <c r="F152" s="45" t="s">
        <v>175</v>
      </c>
      <c r="G152" s="60" t="s">
        <v>190</v>
      </c>
      <c r="H152" s="153" t="s">
        <v>632</v>
      </c>
      <c r="I152" s="88" t="s">
        <v>1401</v>
      </c>
      <c r="J152" s="156" t="s">
        <v>626</v>
      </c>
      <c r="K152" s="147"/>
      <c r="L152" s="147" t="s">
        <v>628</v>
      </c>
      <c r="M152" s="147" t="s">
        <v>171</v>
      </c>
      <c r="N152" s="148" t="s">
        <v>49</v>
      </c>
      <c r="O152" s="126">
        <f t="shared" ca="1" si="8"/>
        <v>1</v>
      </c>
      <c r="P152" s="126">
        <v>12</v>
      </c>
      <c r="Q152" s="127" t="str">
        <f ca="1">IF(AND(E152="Last notification date",MONTH(TODAY())&gt;9,DAY(TODAY())&gt;9),YEAR(TODAY())&amp;"-"&amp;MONTH(TODAY())&amp;"-"&amp;DAY(TODAY()),IF(AND(E152="Last notification date",MONTH(TODAY())&lt;9,DAY(TODAY())&lt;10),YEAR(TODAY())&amp;"-0"&amp;MONTH(TODAY())&amp;"-0"&amp;DAY(TODAY()),IF(AND(E152="Last notification date",MONTH(TODAY())&gt;9,DAY(TODAY())&lt;10),YEAR(TODAY())&amp;"-"&amp;MONTH(TODAY())&amp;"-0"&amp;DAY(TODAY()),IF(AND(E152="Last notification date",MONTH(TODAY())&lt;10,DAY(TODAY())&gt;9),YEAR(TODAY())&amp;"-0"&amp;MONTH(TODAY())&amp;"-"&amp;DAY(TODAY()),IF(LEFT(G152,4)="{SEC","SEC ID",IF(LEFT(G152,4)="{DAT","DATE",IF(LEFT(G152,4)="{TEX",Val!B$21,IF(LEFT(G152,4)="{ALP",Val!B$20,IF(LEFT(G152,4)="{COU",Val!B$20,IF(OR(LEFT(G152,4)="{ISI",LEFT(G152,4)="{LEI"),Val!B$17,IF(OR(LEFT(G152,4)="{CA_",LEFT(G152,4)="{Mas",LEFT(G152,4)="{Y/N",LEFT(G152,4)="{No ",LEFT(G152,4)="{N/A",LEFT(G152,4)="{Con",LEFT(G152,4)="{LIS"),"LIST","")))))))))))</f>
        <v>LIST</v>
      </c>
      <c r="R152" s="126">
        <f t="shared" si="9"/>
        <v>9</v>
      </c>
      <c r="S152" s="128"/>
      <c r="T152" s="126" t="str">
        <f t="shared" si="10"/>
        <v>UNK</v>
      </c>
      <c r="U152" s="126" t="str" cm="1">
        <f t="array" aca="1" ref="U152" ca="1">IF(AND(E152="Payment exemption explanation",ISBLANK(F152)=FALSE,F$77="Confirmed"),"FORMAT",IF(AND(E152="Historical Default and Loss Performance Data location",F$3="Public",ISBLANK(F152)=TRUE),"FORMAT",IF(AND(E151="Subject to severe clawback",F151="Y",ISBLANK(F152)=TRUE),"FORMAT",IF(AND(E151="Subject to severe clawback",F151="N",ISBLANK(F152)=FALSE),"FORMAT",IF(AND(OR(E152="Credit granting criteria supervision comment",E152="Credit granting criteria compliance comment"),ISBLANK(F152)=FALSE,OR(AND(F$34="N",E547="Originator (or original lender) is not a Credit institution"),AND(F$37="N",E$37="Originator (or original lender) is not a Credit institution"))),"FORMAT_S17",IF(AND(C152="STSS60",E152="Location of Liability cash flow model",ISBLANK(F152)=TRUE,F$3="Public"),"FORMAT_S60",IF(AND(C152="STSS58",E152="Historical Default and Loss Performance Data location",ISBLANK(F152)=TRUE,F$3="Public"),"FORMAT_S37",IF(AND(E152="Sponsor LEI",ISBLANK(F152)=TRUE,ISBLANK(F$8)=TRUE),"FORMAT_LEI",IF(AND(E152="Originator LEI",ISBLANK(F152)=TRUE,ISBLANK(F$11)=TRUE),"FORMAT_LEI",IF(OR(T152="EMPTY",P152+1&lt;LEN(F152),AND(G151="{Confirmed/Unconfirmed/N/A}",S152="N/A",F151="N/A",F152&lt;&gt;"")),"FORMAT",IF(OR(AND(E152="Non-ABCP securitisation unique identifier",MID(F152,21,1)&lt;&gt;"N"),AND(E152="ABCP transaction unique identifier",MID(F152,21,1)&lt;&gt;"T"),AND(E152="ABCP programme unique identifier",MID(F152,21,1)&lt;&gt;"P")),"FORMAT_SEC_ID",IF(AND(E152="Underlying exposures classification",F152&lt;&gt;"residential mortgages",F152&lt;&gt;"commercial mortgages",F152&lt;&gt;"credit facilities provided to individuals for personal, family or household consumption purposes",F152&lt;&gt;"credit facilities, including loans and leases, provided to any type of enterprise or corporation",F152&lt;&gt;"auto loans/leases",F152&lt;&gt;"credit-card receivables",F152&lt;&gt;"trade receivables",F152&lt;&gt;"others"),"FORMAT_LIST",IF(AND(E152="Instrument code",LEN(F152)-LEN(SUBSTITUTE(F152,";",""))&lt;&gt;LEN(F151)-LEN(SUBSTITUTE(F151,";",""))),"FORMAT_;",IF(AND(E152="Sponsor country (if multiple countries)",LEN(F152)-LEN(SUBSTITUTE(F152,";",""))&lt;&gt;LEN(F$11)-LEN(SUBSTITUTE(F$11,";",""))),"FORMAT_;",IF(AND(E152="Sponsor country (if multiple countries)",ISBLANK(F152)=FALSE,LEN(F152)-LEN(SUBSTITUTE(F152,";",""))=0),"FORMAT_;",IF(AND(E152="Sponsor country (if multiple countries)",ISBLANK(F152)=TRUE,LEN(F$11)-LEN(SUBSTITUTE(F$11,";",""))&lt;&gt;0),"FORMAT_;",IF(AND(E152="Originator country  (if multiple countries)",LEN(F152)-LEN(SUBSTITUTE(F152,";",""))&lt;&gt;0,ISBLANK(F152)=FALSE,LEN(F152)-LEN(SUBSTITUTE(F152,";",""))&lt;&gt;LEN(F$8)-LEN(SUBSTITUTE(F$8,";",""))),"FORMAT_;",IF(AND(E152="Originator country  (if multiple countries)",ISBLANK(F152)=FALSE,LEN(F152)-LEN(SUBSTITUTE(F152,";",""))=0),"FORMAT_;",IF(AND(E152="Originator country  (if multiple countries)",ISBLANK(F152)=TRUE,LEN(F$8)-LEN(SUBSTITUTE(F$8,";",""))&lt;&gt;0),"FORMAT_;",IF(AND(E152="Original lender country (if multiple countries)",ISBLANK(F152)=FALSE,LEN(F152)-LEN(SUBSTITUTE(F152,";",""))&lt;&gt;0,LEN(F152)-LEN(SUBSTITUTE(F152,";",""))&lt;&gt;LEN(F$14)-LEN(SUBSTITUTE(F$14,";",""))),"FORMAT_;",IF(AND(E152="Original lender country (if multiple countries)",ISBLANK(F152)=TRUE,LEN(F$14)-LEN(SUBSTITUTE(F$14,";",""))&lt;&gt;0),"FORMAT_;",IF(AND(E152="Original lender country (if multiple countries)",ISBLANK(F152)=FALSE,LEN(F152)-LEN(SUBSTITUTE(F152,";",""))=0),"FORMAT_;",IF(OR(AND(E152="Designated Entity LEI",LEN(F152)&lt;&gt;20),AND(G152="{LEI}",LEN(F152)&lt;&gt;0,LEN(F152)&lt;20),AND(G152="{ISIN}",LEN(F152)&lt;&gt;0,LEN(F152)&lt;12),AND(LEN(F152)&lt;&gt;20,E152="Retaining entity LEI",ISBLANK(F152)=FALSE),AND(E152="Instrument ISIN",ISBLANK(F152)=FALSE,LEN(F152)&gt;0,LEN(F152)&lt;11),AND(D152="M",LEFT(G152,4)="{DAT",LEN(F152)&lt;&gt;10)),"FORMAT_LEN",IF(OR(AND(F152&lt;&gt;"",LEFT(G152,4)&lt;&gt;"{TEX",ISNUMBER(SUMPRODUCT(FIND(MID(F152,ROW(INDIRECT("1:"&amp;LEN(F152))),1),W152)))=FALSE),AND(F152&lt;&gt;"",LEFT(G152,4)&lt;&gt;"{TEX",ISERROR(SUMPRODUCT(SEARCH(MID(F152,ROW(INDIRECT("1:"&amp;LEN(TRIM(F152)))),1)," "&amp;W152&amp;CHAR(10)&amp;"""")))=TRUE)),"FORMAT_CHAR",IF(LEFT(G152,4)="{TEX","TEXT","UNK")))))))))))))))))))))))))</f>
        <v>UNK</v>
      </c>
      <c r="V152" s="126" t="b" cm="1">
        <f t="array" aca="1" ref="V152" ca="1">IF(OR(LEN(F152)&gt;P152+1),FALSE,IF(LEFT(G152,5)="{TEXT",TRUE,IF(AND(ISBLANK(F152)=FALSE,G152="{DATE_TEXT-YYYY-MM-DD}",LEN(F152)&lt;&gt;10),FALSE,IF(AND(ISBLANK(F152)=FALSE,ISNUMBER(SUMPRODUCT(SEARCH(MID(F152,ROW(INDIRECT("1:"&amp;LEN(TRIM(F152)))),1)," "&amp;W152&amp;CHAR(10)&amp;"""")))=FALSE),FALSE,TRUE))))</f>
        <v>1</v>
      </c>
      <c r="W152" s="127" t="str">
        <f>IF(G152="{Applicable/N/A}","N/Aplicable",IF(E152="Designated Entity LEI","ABCDEFGHIJKLMNOPQRSTUVWXYZ0123456789",IF(OR(G152="{ISIN}",G152="{LEI}"),";ABCDEFGHIJKLMNOPQRSTUVWXYZ0123456789",IF(G152="{Master Trust/Other}","Master TuOhe",IF(E152="Securitisation type","Privateublc",IF(LEFT(G152,4)="{CA_",Val!B$21,IF(G152="{COUNTRY_EU_LIST}"," ;abcdefghijklmnopqrstuvwxyzABCDEFGHIJKLMNOPQRSTUVWXYZ0123456789",IF(OR(G152="{NOTIFICATION ID}",G152="{SECURITISATION ID}"),Val!B$15,IF(G152="{COUNTRY_EU}"," ;abcdefghijklmnopqrstuvwxyzABCDEFGHIJKLMNOPQRSTUVWXYZ",IF(G152="{Confirmed/Unconfirmed}","ConfirmedUnc",IF(G152="{Confirmed/Unconfirmed/N/A}","Confirmed/UncNA",IF(LEFT(G152,4)="{DAT","0123456789-",IF(LEFT(G152,4)="{Y/N","YN",IF(OR(LEFT(G152,4)="{N/A",LEFT(G152,4)="{LIS",LEFT(G152,4)="{No ",LEFT(G152,4)="{SEC",LEFT(G152,4)="{Mas"),Val!B$20,IF(LEFT(G152,4)="{TEX",Val!B$21,IF(LEFT(G152,4)="{ALP",Val!B$20,IF(LEFT(G152,4)="{COU",Val!B$20)))))))))))))))))</f>
        <v>ConfirmedUnc</v>
      </c>
      <c r="X152" s="132"/>
      <c r="Y152" s="132"/>
      <c r="Z152" s="132"/>
      <c r="AA152" s="132"/>
      <c r="AB152" s="134"/>
      <c r="AC152" s="134"/>
      <c r="AD152" s="132"/>
      <c r="AE152" s="132"/>
      <c r="AF152" s="132"/>
      <c r="AG152" s="129" t="s">
        <v>948</v>
      </c>
      <c r="AH152" s="132"/>
      <c r="AI152" s="117"/>
      <c r="AJ152" s="132"/>
      <c r="AK152" s="75"/>
    </row>
    <row r="153" spans="1:37" s="2" customFormat="1" ht="75.599999999999994" x14ac:dyDescent="0.3">
      <c r="A153" s="15" t="s">
        <v>1301</v>
      </c>
      <c r="B153" s="16" t="s">
        <v>658</v>
      </c>
      <c r="C153" s="30" t="s">
        <v>623</v>
      </c>
      <c r="D153" s="31" t="s">
        <v>46</v>
      </c>
      <c r="E153" s="26" t="s">
        <v>634</v>
      </c>
      <c r="F153" s="138" t="s">
        <v>1469</v>
      </c>
      <c r="G153" s="109" t="s">
        <v>114</v>
      </c>
      <c r="H153" s="154"/>
      <c r="I153" s="88" t="s">
        <v>1402</v>
      </c>
      <c r="J153" s="159" t="s">
        <v>626</v>
      </c>
      <c r="K153" s="144"/>
      <c r="L153" s="144" t="s">
        <v>628</v>
      </c>
      <c r="M153" s="144" t="s">
        <v>171</v>
      </c>
      <c r="N153" s="146" t="s">
        <v>49</v>
      </c>
      <c r="O153" s="126">
        <f t="shared" ca="1" si="8"/>
        <v>1</v>
      </c>
      <c r="P153" s="126">
        <v>5000</v>
      </c>
      <c r="Q153" s="127" t="str">
        <f ca="1">IF(AND(E153="Last notification date",MONTH(TODAY())&gt;9,DAY(TODAY())&gt;9),YEAR(TODAY())&amp;"-"&amp;MONTH(TODAY())&amp;"-"&amp;DAY(TODAY()),IF(AND(E153="Last notification date",MONTH(TODAY())&lt;9,DAY(TODAY())&lt;10),YEAR(TODAY())&amp;"-0"&amp;MONTH(TODAY())&amp;"-0"&amp;DAY(TODAY()),IF(AND(E153="Last notification date",MONTH(TODAY())&gt;9,DAY(TODAY())&lt;10),YEAR(TODAY())&amp;"-"&amp;MONTH(TODAY())&amp;"-0"&amp;DAY(TODAY()),IF(AND(E153="Last notification date",MONTH(TODAY())&lt;10,DAY(TODAY())&gt;9),YEAR(TODAY())&amp;"-0"&amp;MONTH(TODAY())&amp;"-"&amp;DAY(TODAY()),IF(LEFT(G153,4)="{SEC","SEC ID",IF(LEFT(G153,4)="{DAT","DATE",IF(LEFT(G153,4)="{TEX",Val!B$21,IF(LEFT(G153,4)="{ALP",Val!B$20,IF(LEFT(G153,4)="{COU",Val!B$20,IF(OR(LEFT(G153,4)="{ISI",LEFT(G153,4)="{LEI"),Val!B$17,IF(OR(LEFT(G153,4)="{CA_",LEFT(G153,4)="{Mas",LEFT(G153,4)="{Y/N",LEFT(G153,4)="{No ",LEFT(G153,4)="{N/A",LEFT(G153,4)="{Con",LEFT(G153,4)="{LIS"),"LIST","")))))))))))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3" s="126">
        <f t="shared" si="9"/>
        <v>137</v>
      </c>
      <c r="S153" s="128"/>
      <c r="T153" s="126" t="str">
        <f t="shared" si="10"/>
        <v>UNK</v>
      </c>
      <c r="U153" s="126" t="str" cm="1">
        <f t="array" aca="1" ref="U153" ca="1">IF(AND(E153="Payment exemption explanation",ISBLANK(F153)=FALSE,F$77="Confirmed"),"FORMAT",IF(AND(E153="Historical Default and Loss Performance Data location",F$3="Public",ISBLANK(F153)=TRUE),"FORMAT",IF(AND(E152="Subject to severe clawback",F152="Y",ISBLANK(F153)=TRUE),"FORMAT",IF(AND(E152="Subject to severe clawback",F152="N",ISBLANK(F153)=FALSE),"FORMAT",IF(AND(OR(E153="Credit granting criteria supervision comment",E153="Credit granting criteria compliance comment"),ISBLANK(F153)=FALSE,OR(AND(F$34="N",E548="Originator (or original lender) is not a Credit institution"),AND(F$37="N",E$37="Originator (or original lender) is not a Credit institution"))),"FORMAT_S17",IF(AND(C153="STSS60",E153="Location of Liability cash flow model",ISBLANK(F153)=TRUE,F$3="Public"),"FORMAT_S60",IF(AND(C153="STSS58",E153="Historical Default and Loss Performance Data location",ISBLANK(F153)=TRUE,F$3="Public"),"FORMAT_S37",IF(AND(E153="Sponsor LEI",ISBLANK(F153)=TRUE,ISBLANK(F$8)=TRUE),"FORMAT_LEI",IF(AND(E153="Originator LEI",ISBLANK(F153)=TRUE,ISBLANK(F$11)=TRUE),"FORMAT_LEI",IF(OR(T153="EMPTY",P153+1&lt;LEN(F153),AND(G152="{Confirmed/Unconfirmed/N/A}",S153="N/A",F152="N/A",F153&lt;&gt;"")),"FORMAT",IF(OR(AND(E153="Non-ABCP securitisation unique identifier",MID(F153,21,1)&lt;&gt;"N"),AND(E153="ABCP transaction unique identifier",MID(F153,21,1)&lt;&gt;"T"),AND(E153="ABCP programme unique identifier",MID(F153,21,1)&lt;&gt;"P")),"FORMAT_SEC_ID",IF(AND(E153="Underlying exposures classification",F153&lt;&gt;"residential mortgages",F153&lt;&gt;"commercial mortgages",F153&lt;&gt;"credit facilities provided to individuals for personal, family or household consumption purposes",F153&lt;&gt;"credit facilities, including loans and leases, provided to any type of enterprise or corporation",F153&lt;&gt;"auto loans/leases",F153&lt;&gt;"credit-card receivables",F153&lt;&gt;"trade receivables",F153&lt;&gt;"others"),"FORMAT_LIST",IF(AND(E153="Instrument code",LEN(F153)-LEN(SUBSTITUTE(F153,";",""))&lt;&gt;LEN(F152)-LEN(SUBSTITUTE(F152,";",""))),"FORMAT_;",IF(AND(E153="Sponsor country (if multiple countries)",LEN(F153)-LEN(SUBSTITUTE(F153,";",""))&lt;&gt;LEN(F$11)-LEN(SUBSTITUTE(F$11,";",""))),"FORMAT_;",IF(AND(E153="Sponsor country (if multiple countries)",ISBLANK(F153)=FALSE,LEN(F153)-LEN(SUBSTITUTE(F153,";",""))=0),"FORMAT_;",IF(AND(E153="Sponsor country (if multiple countries)",ISBLANK(F153)=TRUE,LEN(F$11)-LEN(SUBSTITUTE(F$11,";",""))&lt;&gt;0),"FORMAT_;",IF(AND(E153="Originator country  (if multiple countries)",LEN(F153)-LEN(SUBSTITUTE(F153,";",""))&lt;&gt;0,ISBLANK(F153)=FALSE,LEN(F153)-LEN(SUBSTITUTE(F153,";",""))&lt;&gt;LEN(F$8)-LEN(SUBSTITUTE(F$8,";",""))),"FORMAT_;",IF(AND(E153="Originator country  (if multiple countries)",ISBLANK(F153)=FALSE,LEN(F153)-LEN(SUBSTITUTE(F153,";",""))=0),"FORMAT_;",IF(AND(E153="Originator country  (if multiple countries)",ISBLANK(F153)=TRUE,LEN(F$8)-LEN(SUBSTITUTE(F$8,";",""))&lt;&gt;0),"FORMAT_;",IF(AND(E153="Original lender country (if multiple countries)",ISBLANK(F153)=FALSE,LEN(F153)-LEN(SUBSTITUTE(F153,";",""))&lt;&gt;0,LEN(F153)-LEN(SUBSTITUTE(F153,";",""))&lt;&gt;LEN(F$14)-LEN(SUBSTITUTE(F$14,";",""))),"FORMAT_;",IF(AND(E153="Original lender country (if multiple countries)",ISBLANK(F153)=TRUE,LEN(F$14)-LEN(SUBSTITUTE(F$14,";",""))&lt;&gt;0),"FORMAT_;",IF(AND(E153="Original lender country (if multiple countries)",ISBLANK(F153)=FALSE,LEN(F153)-LEN(SUBSTITUTE(F153,";",""))=0),"FORMAT_;",IF(OR(AND(E153="Designated Entity LEI",LEN(F153)&lt;&gt;20),AND(G153="{LEI}",LEN(F153)&lt;&gt;0,LEN(F153)&lt;20),AND(G153="{ISIN}",LEN(F153)&lt;&gt;0,LEN(F153)&lt;12),AND(LEN(F153)&lt;&gt;20,E153="Retaining entity LEI",ISBLANK(F153)=FALSE),AND(E153="Instrument ISIN",ISBLANK(F153)=FALSE,LEN(F153)&gt;0,LEN(F153)&lt;11),AND(D153="M",LEFT(G153,4)="{DAT",LEN(F153)&lt;&gt;10)),"FORMAT_LEN",IF(OR(AND(F153&lt;&gt;"",LEFT(G153,4)&lt;&gt;"{TEX",ISNUMBER(SUMPRODUCT(FIND(MID(F153,ROW(INDIRECT("1:"&amp;LEN(F153))),1),W153)))=FALSE),AND(F153&lt;&gt;"",LEFT(G153,4)&lt;&gt;"{TEX",ISERROR(SUMPRODUCT(SEARCH(MID(F153,ROW(INDIRECT("1:"&amp;LEN(TRIM(F153)))),1)," "&amp;W153&amp;CHAR(10)&amp;"""")))=TRUE)),"FORMAT_CHAR",IF(LEFT(G153,4)="{TEX","TEXT","UNK")))))))))))))))))))))))))</f>
        <v>TEXT</v>
      </c>
      <c r="V153" s="126" t="b" cm="1">
        <f t="array" aca="1" ref="V153" ca="1">IF(OR(LEN(F153)&gt;P153+1),FALSE,IF(LEFT(G153,5)="{TEXT",TRUE,IF(AND(ISBLANK(F153)=FALSE,G153="{DATE_TEXT-YYYY-MM-DD}",LEN(F153)&lt;&gt;10),FALSE,IF(AND(ISBLANK(F153)=FALSE,ISNUMBER(SUMPRODUCT(SEARCH(MID(F153,ROW(INDIRECT("1:"&amp;LEN(TRIM(F153)))),1)," "&amp;W153&amp;CHAR(10)&amp;"""")))=FALSE),FALSE,TRUE))))</f>
        <v>1</v>
      </c>
      <c r="W153" s="127" t="str">
        <f>IF(G153="{Applicable/N/A}","N/Aplicable",IF(E153="Designated Entity LEI","ABCDEFGHIJKLMNOPQRSTUVWXYZ0123456789",IF(OR(G153="{ISIN}",G153="{LEI}"),";ABCDEFGHIJKLMNOPQRSTUVWXYZ0123456789",IF(G153="{Master Trust/Other}","Master TuOhe",IF(E153="Securitisation type","Privateublc",IF(LEFT(G153,4)="{CA_",Val!B$21,IF(G153="{COUNTRY_EU_LIST}"," ;abcdefghijklmnopqrstuvwxyzABCDEFGHIJKLMNOPQRSTUVWXYZ0123456789",IF(OR(G153="{NOTIFICATION ID}",G153="{SECURITISATION ID}"),Val!B$15,IF(G153="{COUNTRY_EU}"," ;abcdefghijklmnopqrstuvwxyzABCDEFGHIJKLMNOPQRSTUVWXYZ",IF(G153="{Confirmed/Unconfirmed}","ConfirmedUnc",IF(G153="{Confirmed/Unconfirmed/N/A}","Confirmed/UncNA",IF(LEFT(G153,4)="{DAT","0123456789-",IF(LEFT(G153,4)="{Y/N","YN",IF(OR(LEFT(G153,4)="{N/A",LEFT(G153,4)="{LIS",LEFT(G153,4)="{No ",LEFT(G153,4)="{SEC",LEFT(G153,4)="{Mas"),Val!B$20,IF(LEFT(G153,4)="{TEX",Val!B$21,IF(LEFT(G153,4)="{ALP",Val!B$20,IF(LEFT(G153,4)="{COU",Val!B$20)))))))))))))))))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3" s="132"/>
      <c r="Y153" s="132"/>
      <c r="Z153" s="132"/>
      <c r="AA153" s="132"/>
      <c r="AB153" s="134"/>
      <c r="AC153" s="134"/>
      <c r="AD153" s="132"/>
      <c r="AE153" s="132"/>
      <c r="AF153" s="132"/>
      <c r="AG153" s="129" t="s">
        <v>949</v>
      </c>
      <c r="AH153" s="132"/>
      <c r="AI153" s="117"/>
      <c r="AJ153" s="132"/>
      <c r="AK153" s="75"/>
    </row>
    <row r="154" spans="1:37" s="2" customFormat="1" ht="216" x14ac:dyDescent="0.3">
      <c r="A154" s="15" t="s">
        <v>1302</v>
      </c>
      <c r="B154" s="16" t="s">
        <v>660</v>
      </c>
      <c r="C154" s="20" t="s">
        <v>636</v>
      </c>
      <c r="D154" s="21" t="s">
        <v>52</v>
      </c>
      <c r="E154" s="22" t="s">
        <v>637</v>
      </c>
      <c r="F154" s="45" t="s">
        <v>1421</v>
      </c>
      <c r="G154" s="60" t="s">
        <v>639</v>
      </c>
      <c r="H154" s="153" t="s">
        <v>640</v>
      </c>
      <c r="I154" s="88" t="s">
        <v>1354</v>
      </c>
      <c r="J154" s="155" t="s">
        <v>641</v>
      </c>
      <c r="K154" s="143" t="s">
        <v>642</v>
      </c>
      <c r="L154" s="143" t="s">
        <v>643</v>
      </c>
      <c r="M154" s="143" t="s">
        <v>195</v>
      </c>
      <c r="N154" s="145" t="s">
        <v>49</v>
      </c>
      <c r="O154" s="126" t="str">
        <f t="shared" ca="1" si="8"/>
        <v>S61</v>
      </c>
      <c r="P154" s="126">
        <v>25</v>
      </c>
      <c r="Q154" s="127" t="str">
        <f ca="1">IF(AND(E154="Last notification date",MONTH(TODAY())&gt;9,DAY(TODAY())&gt;9),YEAR(TODAY())&amp;"-"&amp;MONTH(TODAY())&amp;"-"&amp;DAY(TODAY()),IF(AND(E154="Last notification date",MONTH(TODAY())&lt;9,DAY(TODAY())&lt;10),YEAR(TODAY())&amp;"-0"&amp;MONTH(TODAY())&amp;"-0"&amp;DAY(TODAY()),IF(AND(E154="Last notification date",MONTH(TODAY())&gt;9,DAY(TODAY())&lt;10),YEAR(TODAY())&amp;"-"&amp;MONTH(TODAY())&amp;"-0"&amp;DAY(TODAY()),IF(AND(E154="Last notification date",MONTH(TODAY())&lt;10,DAY(TODAY())&gt;9),YEAR(TODAY())&amp;"-0"&amp;MONTH(TODAY())&amp;"-"&amp;DAY(TODAY()),IF(LEFT(G154,4)="{SEC","SEC ID",IF(LEFT(G154,4)="{DAT","DATE",IF(LEFT(G154,4)="{TEX",Val!B$21,IF(LEFT(G154,4)="{ALP",Val!B$20,IF(LEFT(G154,4)="{COU",Val!B$20,IF(OR(LEFT(G154,4)="{ISI",LEFT(G154,4)="{LEI"),Val!B$17,IF(OR(LEFT(G154,4)="{CA_",LEFT(G154,4)="{Mas",LEFT(G154,4)="{Y/N",LEFT(G154,4)="{No ",LEFT(G154,4)="{N/A",LEFT(G154,4)="{Con",LEFT(G154,4)="{LIS"),"LIST","")))))))))))</f>
        <v>LIST</v>
      </c>
      <c r="R154" s="126">
        <f t="shared" si="9"/>
        <v>13</v>
      </c>
      <c r="S154" s="128"/>
      <c r="T154" s="126" t="str">
        <f t="shared" si="10"/>
        <v>UNK</v>
      </c>
      <c r="U154" s="126" t="str" cm="1">
        <f t="array" aca="1" ref="U154" ca="1">IF(AND(E154="Payment exemption explanation",ISBLANK(F154)=FALSE,F$77="Confirmed"),"FORMAT",IF(AND(E154="Historical Default and Loss Performance Data location",F$3="Public",ISBLANK(F154)=TRUE),"FORMAT",IF(AND(E153="Subject to severe clawback",F153="Y",ISBLANK(F154)=TRUE),"FORMAT",IF(AND(E153="Subject to severe clawback",F153="N",ISBLANK(F154)=FALSE),"FORMAT",IF(AND(OR(E154="Credit granting criteria supervision comment",E154="Credit granting criteria compliance comment"),ISBLANK(F154)=FALSE,OR(AND(F$34="N",E549="Originator (or original lender) is not a Credit institution"),AND(F$37="N",E$37="Originator (or original lender) is not a Credit institution"))),"FORMAT_S17",IF(AND(C154="STSS60",E154="Location of Liability cash flow model",ISBLANK(F154)=TRUE,F$3="Public"),"FORMAT_S60",IF(AND(C154="STSS58",E154="Historical Default and Loss Performance Data location",ISBLANK(F154)=TRUE,F$3="Public"),"FORMAT_S37",IF(AND(E154="Sponsor LEI",ISBLANK(F154)=TRUE,ISBLANK(F$8)=TRUE),"FORMAT_LEI",IF(AND(E154="Originator LEI",ISBLANK(F154)=TRUE,ISBLANK(F$11)=TRUE),"FORMAT_LEI",IF(OR(T154="EMPTY",P154+1&lt;LEN(F154),AND(G153="{Confirmed/Unconfirmed/N/A}",S154="N/A",F153="N/A",F154&lt;&gt;"")),"FORMAT",IF(OR(AND(E154="Non-ABCP securitisation unique identifier",MID(F154,21,1)&lt;&gt;"N"),AND(E154="ABCP transaction unique identifier",MID(F154,21,1)&lt;&gt;"T"),AND(E154="ABCP programme unique identifier",MID(F154,21,1)&lt;&gt;"P")),"FORMAT_SEC_ID",IF(AND(E154="Underlying exposures classification",F154&lt;&gt;"residential mortgages",F154&lt;&gt;"commercial mortgages",F154&lt;&gt;"credit facilities provided to individuals for personal, family or household consumption purposes",F154&lt;&gt;"credit facilities, including loans and leases, provided to any type of enterprise or corporation",F154&lt;&gt;"auto loans/leases",F154&lt;&gt;"credit-card receivables",F154&lt;&gt;"trade receivables",F154&lt;&gt;"others"),"FORMAT_LIST",IF(AND(E154="Instrument code",LEN(F154)-LEN(SUBSTITUTE(F154,";",""))&lt;&gt;LEN(F153)-LEN(SUBSTITUTE(F153,";",""))),"FORMAT_;",IF(AND(E154="Sponsor country (if multiple countries)",LEN(F154)-LEN(SUBSTITUTE(F154,";",""))&lt;&gt;LEN(F$11)-LEN(SUBSTITUTE(F$11,";",""))),"FORMAT_;",IF(AND(E154="Sponsor country (if multiple countries)",ISBLANK(F154)=FALSE,LEN(F154)-LEN(SUBSTITUTE(F154,";",""))=0),"FORMAT_;",IF(AND(E154="Sponsor country (if multiple countries)",ISBLANK(F154)=TRUE,LEN(F$11)-LEN(SUBSTITUTE(F$11,";",""))&lt;&gt;0),"FORMAT_;",IF(AND(E154="Originator country  (if multiple countries)",LEN(F154)-LEN(SUBSTITUTE(F154,";",""))&lt;&gt;0,ISBLANK(F154)=FALSE,LEN(F154)-LEN(SUBSTITUTE(F154,";",""))&lt;&gt;LEN(F$8)-LEN(SUBSTITUTE(F$8,";",""))),"FORMAT_;",IF(AND(E154="Originator country  (if multiple countries)",ISBLANK(F154)=FALSE,LEN(F154)-LEN(SUBSTITUTE(F154,";",""))=0),"FORMAT_;",IF(AND(E154="Originator country  (if multiple countries)",ISBLANK(F154)=TRUE,LEN(F$8)-LEN(SUBSTITUTE(F$8,";",""))&lt;&gt;0),"FORMAT_;",IF(AND(E154="Original lender country (if multiple countries)",ISBLANK(F154)=FALSE,LEN(F154)-LEN(SUBSTITUTE(F154,";",""))&lt;&gt;0,LEN(F154)-LEN(SUBSTITUTE(F154,";",""))&lt;&gt;LEN(F$14)-LEN(SUBSTITUTE(F$14,";",""))),"FORMAT_;",IF(AND(E154="Original lender country (if multiple countries)",ISBLANK(F154)=TRUE,LEN(F$14)-LEN(SUBSTITUTE(F$14,";",""))&lt;&gt;0),"FORMAT_;",IF(AND(E154="Original lender country (if multiple countries)",ISBLANK(F154)=FALSE,LEN(F154)-LEN(SUBSTITUTE(F154,";",""))=0),"FORMAT_;",IF(OR(AND(E154="Designated Entity LEI",LEN(F154)&lt;&gt;20),AND(G154="{LEI}",LEN(F154)&lt;&gt;0,LEN(F154)&lt;20),AND(G154="{ISIN}",LEN(F154)&lt;&gt;0,LEN(F154)&lt;12),AND(LEN(F154)&lt;&gt;20,E154="Retaining entity LEI",ISBLANK(F154)=FALSE),AND(E154="Instrument ISIN",ISBLANK(F154)=FALSE,LEN(F154)&gt;0,LEN(F154)&lt;11),AND(D154="M",LEFT(G154,4)="{DAT",LEN(F154)&lt;&gt;10)),"FORMAT_LEN",IF(OR(AND(F154&lt;&gt;"",LEFT(G154,4)&lt;&gt;"{TEX",ISNUMBER(SUMPRODUCT(FIND(MID(F154,ROW(INDIRECT("1:"&amp;LEN(F154))),1),W154)))=FALSE),AND(F154&lt;&gt;"",LEFT(G154,4)&lt;&gt;"{TEX",ISERROR(SUMPRODUCT(SEARCH(MID(F154,ROW(INDIRECT("1:"&amp;LEN(TRIM(F154)))),1)," "&amp;W154&amp;CHAR(10)&amp;"""")))=TRUE)),"FORMAT_CHAR",IF(LEFT(G154,4)="{TEX","TEXT","UNK")))))))))))))))))))))))))</f>
        <v>UNK</v>
      </c>
      <c r="V154" s="126" t="b" cm="1">
        <f t="array" aca="1" ref="V154" ca="1">IF(OR(LEN(F154)&gt;P154+1),FALSE,IF(LEFT(G154,5)="{TEXT",TRUE,IF(AND(ISBLANK(F154)=FALSE,G154="{DATE_TEXT-YYYY-MM-DD}",LEN(F154)&lt;&gt;10),FALSE,IF(AND(ISBLANK(F154)=FALSE,ISNUMBER(SUMPRODUCT(SEARCH(MID(F154,ROW(INDIRECT("1:"&amp;LEN(TRIM(F154)))),1)," "&amp;W154&amp;CHAR(10)&amp;"""")))=FALSE),FALSE,TRUE))))</f>
        <v>1</v>
      </c>
      <c r="W154" s="127" t="str">
        <f>IF(G154="{Applicable/N/A}","N/Aplicable",IF(E154="Designated Entity LEI","ABCDEFGHIJKLMNOPQRSTUVWXYZ0123456789",IF(OR(G154="{ISIN}",G154="{LEI}"),";ABCDEFGHIJKLMNOPQRSTUVWXYZ0123456789",IF(G154="{Master Trust/Other}","Master TuOhe",IF(E154="Securitisation type","Privateublc",IF(LEFT(G154,4)="{CA_",Val!B$21,IF(G154="{COUNTRY_EU_LIST}"," ;abcdefghijklmnopqrstuvwxyzABCDEFGHIJKLMNOPQRSTUVWXYZ0123456789",IF(OR(G154="{NOTIFICATION ID}",G154="{SECURITISATION ID}"),Val!B$15,IF(G154="{COUNTRY_EU}"," ;abcdefghijklmnopqrstuvwxyzABCDEFGHIJKLMNOPQRSTUVWXYZ",IF(G154="{Confirmed/Unconfirmed}","ConfirmedUnc",IF(G154="{Confirmed/Unconfirmed/N/A}","Confirmed/UncNA",IF(LEFT(G154,4)="{DAT","0123456789-",IF(LEFT(G154,4)="{Y/N","YN",IF(OR(LEFT(G154,4)="{N/A",LEFT(G154,4)="{LIS",LEFT(G154,4)="{No ",LEFT(G154,4)="{SEC",LEFT(G154,4)="{Mas"),Val!B$20,IF(LEFT(G154,4)="{TEX",Val!B$21,IF(LEFT(G154,4)="{ALP",Val!B$20,IF(LEFT(G154,4)="{COU",Val!B$20)))))))))))))))))</f>
        <v xml:space="preserve"> !"#$%&amp;'()*+,-./0123456789:;&lt;=&gt;?@ABCDEFGHIJKLMNOPQRSTUVWXYZ[\]^_`abcdefghijklmnopqrstuvwxyz{|}</v>
      </c>
      <c r="X154" s="132"/>
      <c r="Y154" s="132"/>
      <c r="Z154" s="132"/>
      <c r="AA154" s="132"/>
      <c r="AB154" s="134"/>
      <c r="AC154" s="134"/>
      <c r="AD154" s="132"/>
      <c r="AE154" s="132"/>
      <c r="AF154" s="132"/>
      <c r="AG154" s="132" t="s">
        <v>951</v>
      </c>
      <c r="AH154" s="132"/>
      <c r="AI154" s="117"/>
      <c r="AJ154" s="132"/>
      <c r="AK154" s="75"/>
    </row>
    <row r="155" spans="1:37" s="2" customFormat="1" ht="129.6" x14ac:dyDescent="0.3">
      <c r="A155" s="15" t="s">
        <v>1303</v>
      </c>
      <c r="B155" s="16" t="s">
        <v>663</v>
      </c>
      <c r="C155" s="33" t="s">
        <v>636</v>
      </c>
      <c r="D155" s="34" t="s">
        <v>62</v>
      </c>
      <c r="E155" s="23" t="s">
        <v>645</v>
      </c>
      <c r="F155" s="70"/>
      <c r="G155" s="108" t="s">
        <v>199</v>
      </c>
      <c r="H155" s="154"/>
      <c r="I155" s="88" t="s">
        <v>1405</v>
      </c>
      <c r="J155" s="159" t="s">
        <v>641</v>
      </c>
      <c r="K155" s="144"/>
      <c r="L155" s="144" t="s">
        <v>643</v>
      </c>
      <c r="M155" s="144" t="s">
        <v>195</v>
      </c>
      <c r="N155" s="146" t="s">
        <v>49</v>
      </c>
      <c r="O155" s="126">
        <f t="shared" ca="1" si="8"/>
        <v>1</v>
      </c>
      <c r="P155" s="126">
        <v>10000</v>
      </c>
      <c r="Q155" s="127" t="str">
        <f ca="1">IF(AND(E155="Last notification date",MONTH(TODAY())&gt;9,DAY(TODAY())&gt;9),YEAR(TODAY())&amp;"-"&amp;MONTH(TODAY())&amp;"-"&amp;DAY(TODAY()),IF(AND(E155="Last notification date",MONTH(TODAY())&lt;9,DAY(TODAY())&lt;10),YEAR(TODAY())&amp;"-0"&amp;MONTH(TODAY())&amp;"-0"&amp;DAY(TODAY()),IF(AND(E155="Last notification date",MONTH(TODAY())&gt;9,DAY(TODAY())&lt;10),YEAR(TODAY())&amp;"-"&amp;MONTH(TODAY())&amp;"-0"&amp;DAY(TODAY()),IF(AND(E155="Last notification date",MONTH(TODAY())&lt;10,DAY(TODAY())&gt;9),YEAR(TODAY())&amp;"-0"&amp;MONTH(TODAY())&amp;"-"&amp;DAY(TODAY()),IF(LEFT(G155,4)="{SEC","SEC ID",IF(LEFT(G155,4)="{DAT","DATE",IF(LEFT(G155,4)="{TEX",Val!B$21,IF(LEFT(G155,4)="{ALP",Val!B$20,IF(LEFT(G155,4)="{COU",Val!B$20,IF(OR(LEFT(G155,4)="{ISI",LEFT(G155,4)="{LEI"),Val!B$17,IF(OR(LEFT(G155,4)="{CA_",LEFT(G155,4)="{Mas",LEFT(G155,4)="{Y/N",LEFT(G155,4)="{No ",LEFT(G155,4)="{N/A",LEFT(G155,4)="{Con",LEFT(G155,4)="{LIS"),"LIST","")))))))))))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5" s="126">
        <f t="shared" si="9"/>
        <v>0</v>
      </c>
      <c r="S155" s="128"/>
      <c r="T155" s="126" t="str">
        <f t="shared" si="10"/>
        <v>BLANK</v>
      </c>
      <c r="U155" s="126" t="str" cm="1">
        <f t="array" aca="1" ref="U155" ca="1">IF(AND(E155="Payment exemption explanation",ISBLANK(F155)=FALSE,F$77="Confirmed"),"FORMAT",IF(AND(E155="Historical Default and Loss Performance Data location",F$3="Public",ISBLANK(F155)=TRUE),"FORMAT",IF(AND(E154="Subject to severe clawback",F154="Y",ISBLANK(F155)=TRUE),"FORMAT",IF(AND(E154="Subject to severe clawback",F154="N",ISBLANK(F155)=FALSE),"FORMAT",IF(AND(OR(E155="Credit granting criteria supervision comment",E155="Credit granting criteria compliance comment"),ISBLANK(F155)=FALSE,OR(AND(F$34="N",E550="Originator (or original lender) is not a Credit institution"),AND(F$37="N",E$37="Originator (or original lender) is not a Credit institution"))),"FORMAT_S17",IF(AND(C155="STSS60",E155="Location of Liability cash flow model",ISBLANK(F155)=TRUE,F$3="Public"),"FORMAT_S60",IF(AND(C155="STSS58",E155="Historical Default and Loss Performance Data location",ISBLANK(F155)=TRUE,F$3="Public"),"FORMAT_S37",IF(AND(E155="Sponsor LEI",ISBLANK(F155)=TRUE,ISBLANK(F$8)=TRUE),"FORMAT_LEI",IF(AND(E155="Originator LEI",ISBLANK(F155)=TRUE,ISBLANK(F$11)=TRUE),"FORMAT_LEI",IF(OR(T155="EMPTY",P155+1&lt;LEN(F155),AND(G154="{Confirmed/Unconfirmed/N/A}",S155="N/A",F154="N/A",F155&lt;&gt;"")),"FORMAT",IF(OR(AND(E155="Non-ABCP securitisation unique identifier",MID(F155,21,1)&lt;&gt;"N"),AND(E155="ABCP transaction unique identifier",MID(F155,21,1)&lt;&gt;"T"),AND(E155="ABCP programme unique identifier",MID(F155,21,1)&lt;&gt;"P")),"FORMAT_SEC_ID",IF(AND(E155="Underlying exposures classification",F155&lt;&gt;"residential mortgages",F155&lt;&gt;"commercial mortgages",F155&lt;&gt;"credit facilities provided to individuals for personal, family or household consumption purposes",F155&lt;&gt;"credit facilities, including loans and leases, provided to any type of enterprise or corporation",F155&lt;&gt;"auto loans/leases",F155&lt;&gt;"credit-card receivables",F155&lt;&gt;"trade receivables",F155&lt;&gt;"others"),"FORMAT_LIST",IF(AND(E155="Instrument code",LEN(F155)-LEN(SUBSTITUTE(F155,";",""))&lt;&gt;LEN(F154)-LEN(SUBSTITUTE(F154,";",""))),"FORMAT_;",IF(AND(E155="Sponsor country (if multiple countries)",LEN(F155)-LEN(SUBSTITUTE(F155,";",""))&lt;&gt;LEN(F$11)-LEN(SUBSTITUTE(F$11,";",""))),"FORMAT_;",IF(AND(E155="Sponsor country (if multiple countries)",ISBLANK(F155)=FALSE,LEN(F155)-LEN(SUBSTITUTE(F155,";",""))=0),"FORMAT_;",IF(AND(E155="Sponsor country (if multiple countries)",ISBLANK(F155)=TRUE,LEN(F$11)-LEN(SUBSTITUTE(F$11,";",""))&lt;&gt;0),"FORMAT_;",IF(AND(E155="Originator country  (if multiple countries)",LEN(F155)-LEN(SUBSTITUTE(F155,";",""))&lt;&gt;0,ISBLANK(F155)=FALSE,LEN(F155)-LEN(SUBSTITUTE(F155,";",""))&lt;&gt;LEN(F$8)-LEN(SUBSTITUTE(F$8,";",""))),"FORMAT_;",IF(AND(E155="Originator country  (if multiple countries)",ISBLANK(F155)=FALSE,LEN(F155)-LEN(SUBSTITUTE(F155,";",""))=0),"FORMAT_;",IF(AND(E155="Originator country  (if multiple countries)",ISBLANK(F155)=TRUE,LEN(F$8)-LEN(SUBSTITUTE(F$8,";",""))&lt;&gt;0),"FORMAT_;",IF(AND(E155="Original lender country (if multiple countries)",ISBLANK(F155)=FALSE,LEN(F155)-LEN(SUBSTITUTE(F155,";",""))&lt;&gt;0,LEN(F155)-LEN(SUBSTITUTE(F155,";",""))&lt;&gt;LEN(F$14)-LEN(SUBSTITUTE(F$14,";",""))),"FORMAT_;",IF(AND(E155="Original lender country (if multiple countries)",ISBLANK(F155)=TRUE,LEN(F$14)-LEN(SUBSTITUTE(F$14,";",""))&lt;&gt;0),"FORMAT_;",IF(AND(E155="Original lender country (if multiple countries)",ISBLANK(F155)=FALSE,LEN(F155)-LEN(SUBSTITUTE(F155,";",""))=0),"FORMAT_;",IF(OR(AND(E155="Designated Entity LEI",LEN(F155)&lt;&gt;20),AND(G155="{LEI}",LEN(F155)&lt;&gt;0,LEN(F155)&lt;20),AND(G155="{ISIN}",LEN(F155)&lt;&gt;0,LEN(F155)&lt;12),AND(LEN(F155)&lt;&gt;20,E155="Retaining entity LEI",ISBLANK(F155)=FALSE),AND(E155="Instrument ISIN",ISBLANK(F155)=FALSE,LEN(F155)&gt;0,LEN(F155)&lt;11),AND(D155="M",LEFT(G155,4)="{DAT",LEN(F155)&lt;&gt;10)),"FORMAT_LEN",IF(OR(AND(F155&lt;&gt;"",LEFT(G155,4)&lt;&gt;"{TEX",ISNUMBER(SUMPRODUCT(FIND(MID(F155,ROW(INDIRECT("1:"&amp;LEN(F155))),1),W155)))=FALSE),AND(F155&lt;&gt;"",LEFT(G155,4)&lt;&gt;"{TEX",ISERROR(SUMPRODUCT(SEARCH(MID(F155,ROW(INDIRECT("1:"&amp;LEN(TRIM(F155)))),1)," "&amp;W155&amp;CHAR(10)&amp;"""")))=TRUE)),"FORMAT_CHAR",IF(LEFT(G155,4)="{TEX","TEXT","UNK")))))))))))))))))))))))))</f>
        <v>TEXT</v>
      </c>
      <c r="V155" s="126" t="b" cm="1">
        <f t="array" aca="1" ref="V155" ca="1">IF(OR(LEN(F155)&gt;P155+1),FALSE,IF(LEFT(G155,5)="{TEXT",TRUE,IF(AND(ISBLANK(F155)=FALSE,G155="{DATE_TEXT-YYYY-MM-DD}",LEN(F155)&lt;&gt;10),FALSE,IF(AND(ISBLANK(F155)=FALSE,ISNUMBER(SUMPRODUCT(SEARCH(MID(F155,ROW(INDIRECT("1:"&amp;LEN(TRIM(F155)))),1)," "&amp;W155&amp;CHAR(10)&amp;"""")))=FALSE),FALSE,TRUE))))</f>
        <v>1</v>
      </c>
      <c r="W155" s="127" t="str">
        <f>IF(G155="{Applicable/N/A}","N/Aplicable",IF(E155="Designated Entity LEI","ABCDEFGHIJKLMNOPQRSTUVWXYZ0123456789",IF(OR(G155="{ISIN}",G155="{LEI}"),";ABCDEFGHIJKLMNOPQRSTUVWXYZ0123456789",IF(G155="{Master Trust/Other}","Master TuOhe",IF(E155="Securitisation type","Privateublc",IF(LEFT(G155,4)="{CA_",Val!B$21,IF(G155="{COUNTRY_EU_LIST}"," ;abcdefghijklmnopqrstuvwxyzABCDEFGHIJKLMNOPQRSTUVWXYZ0123456789",IF(OR(G155="{NOTIFICATION ID}",G155="{SECURITISATION ID}"),Val!B$15,IF(G155="{COUNTRY_EU}"," ;abcdefghijklmnopqrstuvwxyzABCDEFGHIJKLMNOPQRSTUVWXYZ",IF(G155="{Confirmed/Unconfirmed}","ConfirmedUnc",IF(G155="{Confirmed/Unconfirmed/N/A}","Confirmed/UncNA",IF(LEFT(G155,4)="{DAT","0123456789-",IF(LEFT(G155,4)="{Y/N","YN",IF(OR(LEFT(G155,4)="{N/A",LEFT(G155,4)="{LIS",LEFT(G155,4)="{No ",LEFT(G155,4)="{SEC",LEFT(G155,4)="{Mas"),Val!B$20,IF(LEFT(G155,4)="{TEX",Val!B$21,IF(LEFT(G155,4)="{ALP",Val!B$20,IF(LEFT(G155,4)="{COU",Val!B$20)))))))))))))))))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5" s="132"/>
      <c r="Y155" s="132"/>
      <c r="Z155" s="132"/>
      <c r="AA155" s="132"/>
      <c r="AB155" s="134"/>
      <c r="AC155" s="134"/>
      <c r="AD155" s="132"/>
      <c r="AE155" s="132"/>
      <c r="AF155" s="132"/>
      <c r="AG155" s="129" t="s">
        <v>1033</v>
      </c>
      <c r="AH155" s="132"/>
      <c r="AI155" s="117"/>
      <c r="AJ155" s="132"/>
      <c r="AK155" s="75"/>
    </row>
    <row r="156" spans="1:37" s="2" customFormat="1" ht="86.4" x14ac:dyDescent="0.3">
      <c r="A156" s="15" t="s">
        <v>1304</v>
      </c>
      <c r="B156" s="16" t="s">
        <v>1305</v>
      </c>
      <c r="C156" s="20" t="s">
        <v>647</v>
      </c>
      <c r="D156" s="21" t="s">
        <v>52</v>
      </c>
      <c r="E156" s="22" t="s">
        <v>648</v>
      </c>
      <c r="F156" s="45" t="s">
        <v>175</v>
      </c>
      <c r="G156" s="60" t="s">
        <v>190</v>
      </c>
      <c r="H156" s="153" t="s">
        <v>649</v>
      </c>
      <c r="I156" s="93" t="s">
        <v>1373</v>
      </c>
      <c r="J156" s="155" t="s">
        <v>650</v>
      </c>
      <c r="K156" s="143" t="s">
        <v>651</v>
      </c>
      <c r="L156" s="143" t="s">
        <v>652</v>
      </c>
      <c r="M156" s="143" t="s">
        <v>171</v>
      </c>
      <c r="N156" s="145" t="s">
        <v>49</v>
      </c>
      <c r="O156" s="126">
        <f t="shared" ca="1" si="8"/>
        <v>1</v>
      </c>
      <c r="P156" s="126">
        <v>12</v>
      </c>
      <c r="Q156" s="127" t="str">
        <f ca="1">IF(AND(E156="Last notification date",MONTH(TODAY())&gt;9,DAY(TODAY())&gt;9),YEAR(TODAY())&amp;"-"&amp;MONTH(TODAY())&amp;"-"&amp;DAY(TODAY()),IF(AND(E156="Last notification date",MONTH(TODAY())&lt;9,DAY(TODAY())&lt;10),YEAR(TODAY())&amp;"-0"&amp;MONTH(TODAY())&amp;"-0"&amp;DAY(TODAY()),IF(AND(E156="Last notification date",MONTH(TODAY())&gt;9,DAY(TODAY())&lt;10),YEAR(TODAY())&amp;"-"&amp;MONTH(TODAY())&amp;"-0"&amp;DAY(TODAY()),IF(AND(E156="Last notification date",MONTH(TODAY())&lt;10,DAY(TODAY())&gt;9),YEAR(TODAY())&amp;"-0"&amp;MONTH(TODAY())&amp;"-"&amp;DAY(TODAY()),IF(LEFT(G156,4)="{SEC","SEC ID",IF(LEFT(G156,4)="{DAT","DATE",IF(LEFT(G156,4)="{TEX",Val!B$21,IF(LEFT(G156,4)="{ALP",Val!B$20,IF(LEFT(G156,4)="{COU",Val!B$20,IF(OR(LEFT(G156,4)="{ISI",LEFT(G156,4)="{LEI"),Val!B$17,IF(OR(LEFT(G156,4)="{CA_",LEFT(G156,4)="{Mas",LEFT(G156,4)="{Y/N",LEFT(G156,4)="{No ",LEFT(G156,4)="{N/A",LEFT(G156,4)="{Con",LEFT(G156,4)="{LIS"),"LIST","")))))))))))</f>
        <v>LIST</v>
      </c>
      <c r="R156" s="126">
        <f t="shared" si="9"/>
        <v>9</v>
      </c>
      <c r="S156" s="128"/>
      <c r="T156" s="126" t="str">
        <f t="shared" si="10"/>
        <v>UNK</v>
      </c>
      <c r="U156" s="126" t="str" cm="1">
        <f t="array" aca="1" ref="U156" ca="1">IF(AND(E156="Payment exemption explanation",ISBLANK(F156)=FALSE,F$77="Confirmed"),"FORMAT",IF(AND(E156="Historical Default and Loss Performance Data location",F$3="Public",ISBLANK(F156)=TRUE),"FORMAT",IF(AND(E155="Subject to severe clawback",F155="Y",ISBLANK(F156)=TRUE),"FORMAT",IF(AND(E155="Subject to severe clawback",F155="N",ISBLANK(F156)=FALSE),"FORMAT",IF(AND(OR(E156="Credit granting criteria supervision comment",E156="Credit granting criteria compliance comment"),ISBLANK(F156)=FALSE,OR(AND(F$34="N",E551="Originator (or original lender) is not a Credit institution"),AND(F$37="N",E$37="Originator (or original lender) is not a Credit institution"))),"FORMAT_S17",IF(AND(C156="STSS60",E156="Location of Liability cash flow model",ISBLANK(F156)=TRUE,F$3="Public"),"FORMAT_S60",IF(AND(C156="STSS58",E156="Historical Default and Loss Performance Data location",ISBLANK(F156)=TRUE,F$3="Public"),"FORMAT_S37",IF(AND(E156="Sponsor LEI",ISBLANK(F156)=TRUE,ISBLANK(F$8)=TRUE),"FORMAT_LEI",IF(AND(E156="Originator LEI",ISBLANK(F156)=TRUE,ISBLANK(F$11)=TRUE),"FORMAT_LEI",IF(OR(T156="EMPTY",P156+1&lt;LEN(F156),AND(G155="{Confirmed/Unconfirmed/N/A}",S156="N/A",F155="N/A",F156&lt;&gt;"")),"FORMAT",IF(OR(AND(E156="Non-ABCP securitisation unique identifier",MID(F156,21,1)&lt;&gt;"N"),AND(E156="ABCP transaction unique identifier",MID(F156,21,1)&lt;&gt;"T"),AND(E156="ABCP programme unique identifier",MID(F156,21,1)&lt;&gt;"P")),"FORMAT_SEC_ID",IF(AND(E156="Underlying exposures classification",F156&lt;&gt;"residential mortgages",F156&lt;&gt;"commercial mortgages",F156&lt;&gt;"credit facilities provided to individuals for personal, family or household consumption purposes",F156&lt;&gt;"credit facilities, including loans and leases, provided to any type of enterprise or corporation",F156&lt;&gt;"auto loans/leases",F156&lt;&gt;"credit-card receivables",F156&lt;&gt;"trade receivables",F156&lt;&gt;"others"),"FORMAT_LIST",IF(AND(E156="Instrument code",LEN(F156)-LEN(SUBSTITUTE(F156,";",""))&lt;&gt;LEN(F155)-LEN(SUBSTITUTE(F155,";",""))),"FORMAT_;",IF(AND(E156="Sponsor country (if multiple countries)",LEN(F156)-LEN(SUBSTITUTE(F156,";",""))&lt;&gt;LEN(F$11)-LEN(SUBSTITUTE(F$11,";",""))),"FORMAT_;",IF(AND(E156="Sponsor country (if multiple countries)",ISBLANK(F156)=FALSE,LEN(F156)-LEN(SUBSTITUTE(F156,";",""))=0),"FORMAT_;",IF(AND(E156="Sponsor country (if multiple countries)",ISBLANK(F156)=TRUE,LEN(F$11)-LEN(SUBSTITUTE(F$11,";",""))&lt;&gt;0),"FORMAT_;",IF(AND(E156="Originator country  (if multiple countries)",LEN(F156)-LEN(SUBSTITUTE(F156,";",""))&lt;&gt;0,ISBLANK(F156)=FALSE,LEN(F156)-LEN(SUBSTITUTE(F156,";",""))&lt;&gt;LEN(F$8)-LEN(SUBSTITUTE(F$8,";",""))),"FORMAT_;",IF(AND(E156="Originator country  (if multiple countries)",ISBLANK(F156)=FALSE,LEN(F156)-LEN(SUBSTITUTE(F156,";",""))=0),"FORMAT_;",IF(AND(E156="Originator country  (if multiple countries)",ISBLANK(F156)=TRUE,LEN(F$8)-LEN(SUBSTITUTE(F$8,";",""))&lt;&gt;0),"FORMAT_;",IF(AND(E156="Original lender country (if multiple countries)",ISBLANK(F156)=FALSE,LEN(F156)-LEN(SUBSTITUTE(F156,";",""))&lt;&gt;0,LEN(F156)-LEN(SUBSTITUTE(F156,";",""))&lt;&gt;LEN(F$14)-LEN(SUBSTITUTE(F$14,";",""))),"FORMAT_;",IF(AND(E156="Original lender country (if multiple countries)",ISBLANK(F156)=TRUE,LEN(F$14)-LEN(SUBSTITUTE(F$14,";",""))&lt;&gt;0),"FORMAT_;",IF(AND(E156="Original lender country (if multiple countries)",ISBLANK(F156)=FALSE,LEN(F156)-LEN(SUBSTITUTE(F156,";",""))=0),"FORMAT_;",IF(OR(AND(E156="Designated Entity LEI",LEN(F156)&lt;&gt;20),AND(G156="{LEI}",LEN(F156)&lt;&gt;0,LEN(F156)&lt;20),AND(G156="{ISIN}",LEN(F156)&lt;&gt;0,LEN(F156)&lt;12),AND(LEN(F156)&lt;&gt;20,E156="Retaining entity LEI",ISBLANK(F156)=FALSE),AND(E156="Instrument ISIN",ISBLANK(F156)=FALSE,LEN(F156)&gt;0,LEN(F156)&lt;11),AND(D156="M",LEFT(G156,4)="{DAT",LEN(F156)&lt;&gt;10)),"FORMAT_LEN",IF(OR(AND(F156&lt;&gt;"",LEFT(G156,4)&lt;&gt;"{TEX",ISNUMBER(SUMPRODUCT(FIND(MID(F156,ROW(INDIRECT("1:"&amp;LEN(F156))),1),W156)))=FALSE),AND(F156&lt;&gt;"",LEFT(G156,4)&lt;&gt;"{TEX",ISERROR(SUMPRODUCT(SEARCH(MID(F156,ROW(INDIRECT("1:"&amp;LEN(TRIM(F156)))),1)," "&amp;W156&amp;CHAR(10)&amp;"""")))=TRUE)),"FORMAT_CHAR",IF(LEFT(G156,4)="{TEX","TEXT","UNK")))))))))))))))))))))))))</f>
        <v>UNK</v>
      </c>
      <c r="V156" s="126" t="b" cm="1">
        <f t="array" aca="1" ref="V156" ca="1">IF(OR(LEN(F156)&gt;P156+1),FALSE,IF(LEFT(G156,5)="{TEXT",TRUE,IF(AND(ISBLANK(F156)=FALSE,G156="{DATE_TEXT-YYYY-MM-DD}",LEN(F156)&lt;&gt;10),FALSE,IF(AND(ISBLANK(F156)=FALSE,ISNUMBER(SUMPRODUCT(SEARCH(MID(F156,ROW(INDIRECT("1:"&amp;LEN(TRIM(F156)))),1)," "&amp;W156&amp;CHAR(10)&amp;"""")))=FALSE),FALSE,TRUE))))</f>
        <v>1</v>
      </c>
      <c r="W156" s="127" t="str">
        <f>IF(G156="{Applicable/N/A}","N/Aplicable",IF(E156="Designated Entity LEI","ABCDEFGHIJKLMNOPQRSTUVWXYZ0123456789",IF(OR(G156="{ISIN}",G156="{LEI}"),";ABCDEFGHIJKLMNOPQRSTUVWXYZ0123456789",IF(G156="{Master Trust/Other}","Master TuOhe",IF(E156="Securitisation type","Privateublc",IF(LEFT(G156,4)="{CA_",Val!B$21,IF(G156="{COUNTRY_EU_LIST}"," ;abcdefghijklmnopqrstuvwxyzABCDEFGHIJKLMNOPQRSTUVWXYZ0123456789",IF(OR(G156="{NOTIFICATION ID}",G156="{SECURITISATION ID}"),Val!B$15,IF(G156="{COUNTRY_EU}"," ;abcdefghijklmnopqrstuvwxyzABCDEFGHIJKLMNOPQRSTUVWXYZ",IF(G156="{Confirmed/Unconfirmed}","ConfirmedUnc",IF(G156="{Confirmed/Unconfirmed/N/A}","Confirmed/UncNA",IF(LEFT(G156,4)="{DAT","0123456789-",IF(LEFT(G156,4)="{Y/N","YN",IF(OR(LEFT(G156,4)="{N/A",LEFT(G156,4)="{LIS",LEFT(G156,4)="{No ",LEFT(G156,4)="{SEC",LEFT(G156,4)="{Mas"),Val!B$20,IF(LEFT(G156,4)="{TEX",Val!B$21,IF(LEFT(G156,4)="{ALP",Val!B$20,IF(LEFT(G156,4)="{COU",Val!B$20)))))))))))))))))</f>
        <v>ConfirmedUnc</v>
      </c>
      <c r="X156" s="132"/>
      <c r="Y156" s="132"/>
      <c r="Z156" s="132"/>
      <c r="AA156" s="132"/>
      <c r="AB156" s="134"/>
      <c r="AC156" s="134"/>
      <c r="AD156" s="132"/>
      <c r="AE156" s="132"/>
      <c r="AF156" s="132"/>
      <c r="AG156" s="129" t="s">
        <v>954</v>
      </c>
      <c r="AH156" s="132"/>
      <c r="AI156" s="117"/>
      <c r="AJ156" s="132"/>
      <c r="AK156" s="75"/>
    </row>
    <row r="157" spans="1:37" s="2" customFormat="1" ht="86.4" x14ac:dyDescent="0.3">
      <c r="A157" s="15" t="s">
        <v>1306</v>
      </c>
      <c r="B157" s="16" t="s">
        <v>1307</v>
      </c>
      <c r="C157" s="30" t="s">
        <v>647</v>
      </c>
      <c r="D157" s="31" t="s">
        <v>46</v>
      </c>
      <c r="E157" s="26" t="s">
        <v>654</v>
      </c>
      <c r="F157" s="138" t="s">
        <v>1471</v>
      </c>
      <c r="G157" s="109" t="s">
        <v>114</v>
      </c>
      <c r="H157" s="154"/>
      <c r="I157" s="88" t="s">
        <v>1335</v>
      </c>
      <c r="J157" s="156" t="s">
        <v>650</v>
      </c>
      <c r="K157" s="147"/>
      <c r="L157" s="147" t="s">
        <v>652</v>
      </c>
      <c r="M157" s="147" t="s">
        <v>171</v>
      </c>
      <c r="N157" s="148" t="s">
        <v>49</v>
      </c>
      <c r="O157" s="126">
        <f t="shared" ca="1" si="8"/>
        <v>1</v>
      </c>
      <c r="P157" s="126">
        <v>5000</v>
      </c>
      <c r="Q157" s="127" t="str">
        <f ca="1">IF(AND(E157="Last notification date",MONTH(TODAY())&gt;9,DAY(TODAY())&gt;9),YEAR(TODAY())&amp;"-"&amp;MONTH(TODAY())&amp;"-"&amp;DAY(TODAY()),IF(AND(E157="Last notification date",MONTH(TODAY())&lt;9,DAY(TODAY())&lt;10),YEAR(TODAY())&amp;"-0"&amp;MONTH(TODAY())&amp;"-0"&amp;DAY(TODAY()),IF(AND(E157="Last notification date",MONTH(TODAY())&gt;9,DAY(TODAY())&lt;10),YEAR(TODAY())&amp;"-"&amp;MONTH(TODAY())&amp;"-0"&amp;DAY(TODAY()),IF(AND(E157="Last notification date",MONTH(TODAY())&lt;10,DAY(TODAY())&gt;9),YEAR(TODAY())&amp;"-0"&amp;MONTH(TODAY())&amp;"-"&amp;DAY(TODAY()),IF(LEFT(G157,4)="{SEC","SEC ID",IF(LEFT(G157,4)="{DAT","DATE",IF(LEFT(G157,4)="{TEX",Val!B$21,IF(LEFT(G157,4)="{ALP",Val!B$20,IF(LEFT(G157,4)="{COU",Val!B$20,IF(OR(LEFT(G157,4)="{ISI",LEFT(G157,4)="{LEI"),Val!B$17,IF(OR(LEFT(G157,4)="{CA_",LEFT(G157,4)="{Mas",LEFT(G157,4)="{Y/N",LEFT(G157,4)="{No ",LEFT(G157,4)="{N/A",LEFT(G157,4)="{Con",LEFT(G157,4)="{LIS"),"LIST","")))))))))))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7" s="126">
        <f t="shared" si="9"/>
        <v>263</v>
      </c>
      <c r="S157" s="128"/>
      <c r="T157" s="126" t="str">
        <f t="shared" si="10"/>
        <v>UNK</v>
      </c>
      <c r="U157" s="126" t="str" cm="1">
        <f t="array" aca="1" ref="U157" ca="1">IF(AND(E157="Payment exemption explanation",ISBLANK(F157)=FALSE,F$77="Confirmed"),"FORMAT",IF(AND(E157="Historical Default and Loss Performance Data location",F$3="Public",ISBLANK(F157)=TRUE),"FORMAT",IF(AND(E156="Subject to severe clawback",F156="Y",ISBLANK(F157)=TRUE),"FORMAT",IF(AND(E156="Subject to severe clawback",F156="N",ISBLANK(F157)=FALSE),"FORMAT",IF(AND(OR(E157="Credit granting criteria supervision comment",E157="Credit granting criteria compliance comment"),ISBLANK(F157)=FALSE,OR(AND(F$34="N",E552="Originator (or original lender) is not a Credit institution"),AND(F$37="N",E$37="Originator (or original lender) is not a Credit institution"))),"FORMAT_S17",IF(AND(C157="STSS60",E157="Location of Liability cash flow model",ISBLANK(F157)=TRUE,F$3="Public"),"FORMAT_S60",IF(AND(C157="STSS58",E157="Historical Default and Loss Performance Data location",ISBLANK(F157)=TRUE,F$3="Public"),"FORMAT_S37",IF(AND(E157="Sponsor LEI",ISBLANK(F157)=TRUE,ISBLANK(F$8)=TRUE),"FORMAT_LEI",IF(AND(E157="Originator LEI",ISBLANK(F157)=TRUE,ISBLANK(F$11)=TRUE),"FORMAT_LEI",IF(OR(T157="EMPTY",P157+1&lt;LEN(F157),AND(G156="{Confirmed/Unconfirmed/N/A}",S157="N/A",F156="N/A",F157&lt;&gt;"")),"FORMAT",IF(OR(AND(E157="Non-ABCP securitisation unique identifier",MID(F157,21,1)&lt;&gt;"N"),AND(E157="ABCP transaction unique identifier",MID(F157,21,1)&lt;&gt;"T"),AND(E157="ABCP programme unique identifier",MID(F157,21,1)&lt;&gt;"P")),"FORMAT_SEC_ID",IF(AND(E157="Underlying exposures classification",F157&lt;&gt;"residential mortgages",F157&lt;&gt;"commercial mortgages",F157&lt;&gt;"credit facilities provided to individuals for personal, family or household consumption purposes",F157&lt;&gt;"credit facilities, including loans and leases, provided to any type of enterprise or corporation",F157&lt;&gt;"auto loans/leases",F157&lt;&gt;"credit-card receivables",F157&lt;&gt;"trade receivables",F157&lt;&gt;"others"),"FORMAT_LIST",IF(AND(E157="Instrument code",LEN(F157)-LEN(SUBSTITUTE(F157,";",""))&lt;&gt;LEN(F156)-LEN(SUBSTITUTE(F156,";",""))),"FORMAT_;",IF(AND(E157="Sponsor country (if multiple countries)",LEN(F157)-LEN(SUBSTITUTE(F157,";",""))&lt;&gt;LEN(F$11)-LEN(SUBSTITUTE(F$11,";",""))),"FORMAT_;",IF(AND(E157="Sponsor country (if multiple countries)",ISBLANK(F157)=FALSE,LEN(F157)-LEN(SUBSTITUTE(F157,";",""))=0),"FORMAT_;",IF(AND(E157="Sponsor country (if multiple countries)",ISBLANK(F157)=TRUE,LEN(F$11)-LEN(SUBSTITUTE(F$11,";",""))&lt;&gt;0),"FORMAT_;",IF(AND(E157="Originator country  (if multiple countries)",LEN(F157)-LEN(SUBSTITUTE(F157,";",""))&lt;&gt;0,ISBLANK(F157)=FALSE,LEN(F157)-LEN(SUBSTITUTE(F157,";",""))&lt;&gt;LEN(F$8)-LEN(SUBSTITUTE(F$8,";",""))),"FORMAT_;",IF(AND(E157="Originator country  (if multiple countries)",ISBLANK(F157)=FALSE,LEN(F157)-LEN(SUBSTITUTE(F157,";",""))=0),"FORMAT_;",IF(AND(E157="Originator country  (if multiple countries)",ISBLANK(F157)=TRUE,LEN(F$8)-LEN(SUBSTITUTE(F$8,";",""))&lt;&gt;0),"FORMAT_;",IF(AND(E157="Original lender country (if multiple countries)",ISBLANK(F157)=FALSE,LEN(F157)-LEN(SUBSTITUTE(F157,";",""))&lt;&gt;0,LEN(F157)-LEN(SUBSTITUTE(F157,";",""))&lt;&gt;LEN(F$14)-LEN(SUBSTITUTE(F$14,";",""))),"FORMAT_;",IF(AND(E157="Original lender country (if multiple countries)",ISBLANK(F157)=TRUE,LEN(F$14)-LEN(SUBSTITUTE(F$14,";",""))&lt;&gt;0),"FORMAT_;",IF(AND(E157="Original lender country (if multiple countries)",ISBLANK(F157)=FALSE,LEN(F157)-LEN(SUBSTITUTE(F157,";",""))=0),"FORMAT_;",IF(OR(AND(E157="Designated Entity LEI",LEN(F157)&lt;&gt;20),AND(G157="{LEI}",LEN(F157)&lt;&gt;0,LEN(F157)&lt;20),AND(G157="{ISIN}",LEN(F157)&lt;&gt;0,LEN(F157)&lt;12),AND(LEN(F157)&lt;&gt;20,E157="Retaining entity LEI",ISBLANK(F157)=FALSE),AND(E157="Instrument ISIN",ISBLANK(F157)=FALSE,LEN(F157)&gt;0,LEN(F157)&lt;11),AND(D157="M",LEFT(G157,4)="{DAT",LEN(F157)&lt;&gt;10)),"FORMAT_LEN",IF(OR(AND(F157&lt;&gt;"",LEFT(G157,4)&lt;&gt;"{TEX",ISNUMBER(SUMPRODUCT(FIND(MID(F157,ROW(INDIRECT("1:"&amp;LEN(F157))),1),W157)))=FALSE),AND(F157&lt;&gt;"",LEFT(G157,4)&lt;&gt;"{TEX",ISERROR(SUMPRODUCT(SEARCH(MID(F157,ROW(INDIRECT("1:"&amp;LEN(TRIM(F157)))),1)," "&amp;W157&amp;CHAR(10)&amp;"""")))=TRUE)),"FORMAT_CHAR",IF(LEFT(G157,4)="{TEX","TEXT","UNK")))))))))))))))))))))))))</f>
        <v>TEXT</v>
      </c>
      <c r="V157" s="126" t="b" cm="1">
        <f t="array" aca="1" ref="V157" ca="1">IF(OR(LEN(F157)&gt;P157+1),FALSE,IF(LEFT(G157,5)="{TEXT",TRUE,IF(AND(ISBLANK(F157)=FALSE,G157="{DATE_TEXT-YYYY-MM-DD}",LEN(F157)&lt;&gt;10),FALSE,IF(AND(ISBLANK(F157)=FALSE,ISNUMBER(SUMPRODUCT(SEARCH(MID(F157,ROW(INDIRECT("1:"&amp;LEN(TRIM(F157)))),1)," "&amp;W157&amp;CHAR(10)&amp;"""")))=FALSE),FALSE,TRUE))))</f>
        <v>1</v>
      </c>
      <c r="W157" s="127" t="str">
        <f>IF(G157="{Applicable/N/A}","N/Aplicable",IF(E157="Designated Entity LEI","ABCDEFGHIJKLMNOPQRSTUVWXYZ0123456789",IF(OR(G157="{ISIN}",G157="{LEI}"),";ABCDEFGHIJKLMNOPQRSTUVWXYZ0123456789",IF(G157="{Master Trust/Other}","Master TuOhe",IF(E157="Securitisation type","Privateublc",IF(LEFT(G157,4)="{CA_",Val!B$21,IF(G157="{COUNTRY_EU_LIST}"," ;abcdefghijklmnopqrstuvwxyzABCDEFGHIJKLMNOPQRSTUVWXYZ0123456789",IF(OR(G157="{NOTIFICATION ID}",G157="{SECURITISATION ID}"),Val!B$15,IF(G157="{COUNTRY_EU}"," ;abcdefghijklmnopqrstuvwxyzABCDEFGHIJKLMNOPQRSTUVWXYZ",IF(G157="{Confirmed/Unconfirmed}","ConfirmedUnc",IF(G157="{Confirmed/Unconfirmed/N/A}","Confirmed/UncNA",IF(LEFT(G157,4)="{DAT","0123456789-",IF(LEFT(G157,4)="{Y/N","YN",IF(OR(LEFT(G157,4)="{N/A",LEFT(G157,4)="{LIS",LEFT(G157,4)="{No ",LEFT(G157,4)="{SEC",LEFT(G157,4)="{Mas"),Val!B$20,IF(LEFT(G157,4)="{TEX",Val!B$21,IF(LEFT(G157,4)="{ALP",Val!B$20,IF(LEFT(G157,4)="{COU",Val!B$20)))))))))))))))))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7" s="132"/>
      <c r="Y157" s="132"/>
      <c r="Z157" s="132"/>
      <c r="AA157" s="132"/>
      <c r="AB157" s="134"/>
      <c r="AC157" s="134"/>
      <c r="AD157" s="132"/>
      <c r="AE157" s="132"/>
      <c r="AF157" s="132"/>
      <c r="AG157" s="129" t="s">
        <v>884</v>
      </c>
      <c r="AH157" s="132"/>
      <c r="AI157" s="117"/>
      <c r="AJ157" s="132"/>
      <c r="AK157" s="75"/>
    </row>
    <row r="158" spans="1:37" s="2" customFormat="1" ht="144" x14ac:dyDescent="0.3">
      <c r="A158" s="15" t="s">
        <v>1308</v>
      </c>
      <c r="B158" s="16" t="s">
        <v>1309</v>
      </c>
      <c r="C158" s="20" t="s">
        <v>647</v>
      </c>
      <c r="D158" s="21" t="s">
        <v>52</v>
      </c>
      <c r="E158" s="22" t="s">
        <v>656</v>
      </c>
      <c r="F158" s="45" t="s">
        <v>175</v>
      </c>
      <c r="G158" s="60" t="s">
        <v>190</v>
      </c>
      <c r="H158" s="153" t="s">
        <v>657</v>
      </c>
      <c r="I158" s="88" t="s">
        <v>1377</v>
      </c>
      <c r="J158" s="156" t="s">
        <v>650</v>
      </c>
      <c r="K158" s="147"/>
      <c r="L158" s="147" t="s">
        <v>652</v>
      </c>
      <c r="M158" s="147" t="s">
        <v>171</v>
      </c>
      <c r="N158" s="148" t="s">
        <v>49</v>
      </c>
      <c r="O158" s="126">
        <f t="shared" ca="1" si="8"/>
        <v>1</v>
      </c>
      <c r="P158" s="126">
        <v>12</v>
      </c>
      <c r="Q158" s="127" t="str">
        <f ca="1">IF(AND(E158="Last notification date",MONTH(TODAY())&gt;9,DAY(TODAY())&gt;9),YEAR(TODAY())&amp;"-"&amp;MONTH(TODAY())&amp;"-"&amp;DAY(TODAY()),IF(AND(E158="Last notification date",MONTH(TODAY())&lt;9,DAY(TODAY())&lt;10),YEAR(TODAY())&amp;"-0"&amp;MONTH(TODAY())&amp;"-0"&amp;DAY(TODAY()),IF(AND(E158="Last notification date",MONTH(TODAY())&gt;9,DAY(TODAY())&lt;10),YEAR(TODAY())&amp;"-"&amp;MONTH(TODAY())&amp;"-0"&amp;DAY(TODAY()),IF(AND(E158="Last notification date",MONTH(TODAY())&lt;10,DAY(TODAY())&gt;9),YEAR(TODAY())&amp;"-0"&amp;MONTH(TODAY())&amp;"-"&amp;DAY(TODAY()),IF(LEFT(G158,4)="{SEC","SEC ID",IF(LEFT(G158,4)="{DAT","DATE",IF(LEFT(G158,4)="{TEX",Val!B$21,IF(LEFT(G158,4)="{ALP",Val!B$20,IF(LEFT(G158,4)="{COU",Val!B$20,IF(OR(LEFT(G158,4)="{ISI",LEFT(G158,4)="{LEI"),Val!B$17,IF(OR(LEFT(G158,4)="{CA_",LEFT(G158,4)="{Mas",LEFT(G158,4)="{Y/N",LEFT(G158,4)="{No ",LEFT(G158,4)="{N/A",LEFT(G158,4)="{Con",LEFT(G158,4)="{LIS"),"LIST","")))))))))))</f>
        <v>LIST</v>
      </c>
      <c r="R158" s="126">
        <f t="shared" si="9"/>
        <v>9</v>
      </c>
      <c r="S158" s="128"/>
      <c r="T158" s="126" t="str">
        <f t="shared" si="10"/>
        <v>UNK</v>
      </c>
      <c r="U158" s="126" t="str" cm="1">
        <f t="array" aca="1" ref="U158" ca="1">IF(AND(E158="Payment exemption explanation",ISBLANK(F158)=FALSE,F$77="Confirmed"),"FORMAT",IF(AND(E158="Historical Default and Loss Performance Data location",F$3="Public",ISBLANK(F158)=TRUE),"FORMAT",IF(AND(E157="Subject to severe clawback",F157="Y",ISBLANK(F158)=TRUE),"FORMAT",IF(AND(E157="Subject to severe clawback",F157="N",ISBLANK(F158)=FALSE),"FORMAT",IF(AND(OR(E158="Credit granting criteria supervision comment",E158="Credit granting criteria compliance comment"),ISBLANK(F158)=FALSE,OR(AND(F$34="N",E553="Originator (or original lender) is not a Credit institution"),AND(F$37="N",E$37="Originator (or original lender) is not a Credit institution"))),"FORMAT_S17",IF(AND(C158="STSS60",E158="Location of Liability cash flow model",ISBLANK(F158)=TRUE,F$3="Public"),"FORMAT_S60",IF(AND(C158="STSS58",E158="Historical Default and Loss Performance Data location",ISBLANK(F158)=TRUE,F$3="Public"),"FORMAT_S37",IF(AND(E158="Sponsor LEI",ISBLANK(F158)=TRUE,ISBLANK(F$8)=TRUE),"FORMAT_LEI",IF(AND(E158="Originator LEI",ISBLANK(F158)=TRUE,ISBLANK(F$11)=TRUE),"FORMAT_LEI",IF(OR(T158="EMPTY",P158+1&lt;LEN(F158),AND(G157="{Confirmed/Unconfirmed/N/A}",S158="N/A",F157="N/A",F158&lt;&gt;"")),"FORMAT",IF(OR(AND(E158="Non-ABCP securitisation unique identifier",MID(F158,21,1)&lt;&gt;"N"),AND(E158="ABCP transaction unique identifier",MID(F158,21,1)&lt;&gt;"T"),AND(E158="ABCP programme unique identifier",MID(F158,21,1)&lt;&gt;"P")),"FORMAT_SEC_ID",IF(AND(E158="Underlying exposures classification",F158&lt;&gt;"residential mortgages",F158&lt;&gt;"commercial mortgages",F158&lt;&gt;"credit facilities provided to individuals for personal, family or household consumption purposes",F158&lt;&gt;"credit facilities, including loans and leases, provided to any type of enterprise or corporation",F158&lt;&gt;"auto loans/leases",F158&lt;&gt;"credit-card receivables",F158&lt;&gt;"trade receivables",F158&lt;&gt;"others"),"FORMAT_LIST",IF(AND(E158="Instrument code",LEN(F158)-LEN(SUBSTITUTE(F158,";",""))&lt;&gt;LEN(F157)-LEN(SUBSTITUTE(F157,";",""))),"FORMAT_;",IF(AND(E158="Sponsor country (if multiple countries)",LEN(F158)-LEN(SUBSTITUTE(F158,";",""))&lt;&gt;LEN(F$11)-LEN(SUBSTITUTE(F$11,";",""))),"FORMAT_;",IF(AND(E158="Sponsor country (if multiple countries)",ISBLANK(F158)=FALSE,LEN(F158)-LEN(SUBSTITUTE(F158,";",""))=0),"FORMAT_;",IF(AND(E158="Sponsor country (if multiple countries)",ISBLANK(F158)=TRUE,LEN(F$11)-LEN(SUBSTITUTE(F$11,";",""))&lt;&gt;0),"FORMAT_;",IF(AND(E158="Originator country  (if multiple countries)",LEN(F158)-LEN(SUBSTITUTE(F158,";",""))&lt;&gt;0,ISBLANK(F158)=FALSE,LEN(F158)-LEN(SUBSTITUTE(F158,";",""))&lt;&gt;LEN(F$8)-LEN(SUBSTITUTE(F$8,";",""))),"FORMAT_;",IF(AND(E158="Originator country  (if multiple countries)",ISBLANK(F158)=FALSE,LEN(F158)-LEN(SUBSTITUTE(F158,";",""))=0),"FORMAT_;",IF(AND(E158="Originator country  (if multiple countries)",ISBLANK(F158)=TRUE,LEN(F$8)-LEN(SUBSTITUTE(F$8,";",""))&lt;&gt;0),"FORMAT_;",IF(AND(E158="Original lender country (if multiple countries)",ISBLANK(F158)=FALSE,LEN(F158)-LEN(SUBSTITUTE(F158,";",""))&lt;&gt;0,LEN(F158)-LEN(SUBSTITUTE(F158,";",""))&lt;&gt;LEN(F$14)-LEN(SUBSTITUTE(F$14,";",""))),"FORMAT_;",IF(AND(E158="Original lender country (if multiple countries)",ISBLANK(F158)=TRUE,LEN(F$14)-LEN(SUBSTITUTE(F$14,";",""))&lt;&gt;0),"FORMAT_;",IF(AND(E158="Original lender country (if multiple countries)",ISBLANK(F158)=FALSE,LEN(F158)-LEN(SUBSTITUTE(F158,";",""))=0),"FORMAT_;",IF(OR(AND(E158="Designated Entity LEI",LEN(F158)&lt;&gt;20),AND(G158="{LEI}",LEN(F158)&lt;&gt;0,LEN(F158)&lt;20),AND(G158="{ISIN}",LEN(F158)&lt;&gt;0,LEN(F158)&lt;12),AND(LEN(F158)&lt;&gt;20,E158="Retaining entity LEI",ISBLANK(F158)=FALSE),AND(E158="Instrument ISIN",ISBLANK(F158)=FALSE,LEN(F158)&gt;0,LEN(F158)&lt;11),AND(D158="M",LEFT(G158,4)="{DAT",LEN(F158)&lt;&gt;10)),"FORMAT_LEN",IF(OR(AND(F158&lt;&gt;"",LEFT(G158,4)&lt;&gt;"{TEX",ISNUMBER(SUMPRODUCT(FIND(MID(F158,ROW(INDIRECT("1:"&amp;LEN(F158))),1),W158)))=FALSE),AND(F158&lt;&gt;"",LEFT(G158,4)&lt;&gt;"{TEX",ISERROR(SUMPRODUCT(SEARCH(MID(F158,ROW(INDIRECT("1:"&amp;LEN(TRIM(F158)))),1)," "&amp;W158&amp;CHAR(10)&amp;"""")))=TRUE)),"FORMAT_CHAR",IF(LEFT(G158,4)="{TEX","TEXT","UNK")))))))))))))))))))))))))</f>
        <v>UNK</v>
      </c>
      <c r="V158" s="126" t="b" cm="1">
        <f t="array" aca="1" ref="V158" ca="1">IF(OR(LEN(F158)&gt;P158+1),FALSE,IF(LEFT(G158,5)="{TEXT",TRUE,IF(AND(ISBLANK(F158)=FALSE,G158="{DATE_TEXT-YYYY-MM-DD}",LEN(F158)&lt;&gt;10),FALSE,IF(AND(ISBLANK(F158)=FALSE,ISNUMBER(SUMPRODUCT(SEARCH(MID(F158,ROW(INDIRECT("1:"&amp;LEN(TRIM(F158)))),1)," "&amp;W158&amp;CHAR(10)&amp;"""")))=FALSE),FALSE,TRUE))))</f>
        <v>1</v>
      </c>
      <c r="W158" s="127" t="str">
        <f>IF(G158="{Applicable/N/A}","N/Aplicable",IF(E158="Designated Entity LEI","ABCDEFGHIJKLMNOPQRSTUVWXYZ0123456789",IF(OR(G158="{ISIN}",G158="{LEI}"),";ABCDEFGHIJKLMNOPQRSTUVWXYZ0123456789",IF(G158="{Master Trust/Other}","Master TuOhe",IF(E158="Securitisation type","Privateublc",IF(LEFT(G158,4)="{CA_",Val!B$21,IF(G158="{COUNTRY_EU_LIST}"," ;abcdefghijklmnopqrstuvwxyzABCDEFGHIJKLMNOPQRSTUVWXYZ0123456789",IF(OR(G158="{NOTIFICATION ID}",G158="{SECURITISATION ID}"),Val!B$15,IF(G158="{COUNTRY_EU}"," ;abcdefghijklmnopqrstuvwxyzABCDEFGHIJKLMNOPQRSTUVWXYZ",IF(G158="{Confirmed/Unconfirmed}","ConfirmedUnc",IF(G158="{Confirmed/Unconfirmed/N/A}","Confirmed/UncNA",IF(LEFT(G158,4)="{DAT","0123456789-",IF(LEFT(G158,4)="{Y/N","YN",IF(OR(LEFT(G158,4)="{N/A",LEFT(G158,4)="{LIS",LEFT(G158,4)="{No ",LEFT(G158,4)="{SEC",LEFT(G158,4)="{Mas"),Val!B$20,IF(LEFT(G158,4)="{TEX",Val!B$21,IF(LEFT(G158,4)="{ALP",Val!B$20,IF(LEFT(G158,4)="{COU",Val!B$20)))))))))))))))))</f>
        <v>ConfirmedUnc</v>
      </c>
      <c r="X158" s="132"/>
      <c r="Y158" s="132"/>
      <c r="Z158" s="132"/>
      <c r="AA158" s="132"/>
      <c r="AB158" s="134"/>
      <c r="AC158" s="134"/>
      <c r="AD158" s="132"/>
      <c r="AE158" s="132"/>
      <c r="AF158" s="132"/>
      <c r="AG158" s="129" t="s">
        <v>938</v>
      </c>
      <c r="AH158" s="132"/>
      <c r="AI158" s="117"/>
      <c r="AJ158" s="132"/>
      <c r="AK158" s="75"/>
    </row>
    <row r="159" spans="1:37" s="2" customFormat="1" ht="144" x14ac:dyDescent="0.3">
      <c r="A159" s="15" t="s">
        <v>1310</v>
      </c>
      <c r="B159" s="16" t="s">
        <v>1311</v>
      </c>
      <c r="C159" s="30" t="s">
        <v>647</v>
      </c>
      <c r="D159" s="31" t="s">
        <v>46</v>
      </c>
      <c r="E159" s="26" t="s">
        <v>659</v>
      </c>
      <c r="F159" s="63" t="s">
        <v>1465</v>
      </c>
      <c r="G159" s="109" t="s">
        <v>114</v>
      </c>
      <c r="H159" s="154"/>
      <c r="I159" s="88" t="s">
        <v>1335</v>
      </c>
      <c r="J159" s="156" t="s">
        <v>650</v>
      </c>
      <c r="K159" s="147"/>
      <c r="L159" s="147" t="s">
        <v>652</v>
      </c>
      <c r="M159" s="147" t="s">
        <v>171</v>
      </c>
      <c r="N159" s="148" t="s">
        <v>49</v>
      </c>
      <c r="O159" s="126">
        <f t="shared" ca="1" si="8"/>
        <v>1</v>
      </c>
      <c r="P159" s="126">
        <v>5000</v>
      </c>
      <c r="Q159" s="127" t="str">
        <f ca="1">IF(AND(E159="Last notification date",MONTH(TODAY())&gt;9,DAY(TODAY())&gt;9),YEAR(TODAY())&amp;"-"&amp;MONTH(TODAY())&amp;"-"&amp;DAY(TODAY()),IF(AND(E159="Last notification date",MONTH(TODAY())&lt;9,DAY(TODAY())&lt;10),YEAR(TODAY())&amp;"-0"&amp;MONTH(TODAY())&amp;"-0"&amp;DAY(TODAY()),IF(AND(E159="Last notification date",MONTH(TODAY())&gt;9,DAY(TODAY())&lt;10),YEAR(TODAY())&amp;"-"&amp;MONTH(TODAY())&amp;"-0"&amp;DAY(TODAY()),IF(AND(E159="Last notification date",MONTH(TODAY())&lt;10,DAY(TODAY())&gt;9),YEAR(TODAY())&amp;"-0"&amp;MONTH(TODAY())&amp;"-"&amp;DAY(TODAY()),IF(LEFT(G159,4)="{SEC","SEC ID",IF(LEFT(G159,4)="{DAT","DATE",IF(LEFT(G159,4)="{TEX",Val!B$21,IF(LEFT(G159,4)="{ALP",Val!B$20,IF(LEFT(G159,4)="{COU",Val!B$20,IF(OR(LEFT(G159,4)="{ISI",LEFT(G159,4)="{LEI"),Val!B$17,IF(OR(LEFT(G159,4)="{CA_",LEFT(G159,4)="{Mas",LEFT(G159,4)="{Y/N",LEFT(G159,4)="{No ",LEFT(G159,4)="{N/A",LEFT(G159,4)="{Con",LEFT(G159,4)="{LIS"),"LIST","")))))))))))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59" s="126">
        <f t="shared" si="9"/>
        <v>450</v>
      </c>
      <c r="S159" s="128"/>
      <c r="T159" s="126" t="str">
        <f t="shared" si="10"/>
        <v>UNK</v>
      </c>
      <c r="U159" s="126" t="str" cm="1">
        <f t="array" aca="1" ref="U159" ca="1">IF(AND(E159="Payment exemption explanation",ISBLANK(F159)=FALSE,F$77="Confirmed"),"FORMAT",IF(AND(E159="Historical Default and Loss Performance Data location",F$3="Public",ISBLANK(F159)=TRUE),"FORMAT",IF(AND(E158="Subject to severe clawback",F158="Y",ISBLANK(F159)=TRUE),"FORMAT",IF(AND(E158="Subject to severe clawback",F158="N",ISBLANK(F159)=FALSE),"FORMAT",IF(AND(OR(E159="Credit granting criteria supervision comment",E159="Credit granting criteria compliance comment"),ISBLANK(F159)=FALSE,OR(AND(F$34="N",E554="Originator (or original lender) is not a Credit institution"),AND(F$37="N",E$37="Originator (or original lender) is not a Credit institution"))),"FORMAT_S17",IF(AND(C159="STSS60",E159="Location of Liability cash flow model",ISBLANK(F159)=TRUE,F$3="Public"),"FORMAT_S60",IF(AND(C159="STSS58",E159="Historical Default and Loss Performance Data location",ISBLANK(F159)=TRUE,F$3="Public"),"FORMAT_S37",IF(AND(E159="Sponsor LEI",ISBLANK(F159)=TRUE,ISBLANK(F$8)=TRUE),"FORMAT_LEI",IF(AND(E159="Originator LEI",ISBLANK(F159)=TRUE,ISBLANK(F$11)=TRUE),"FORMAT_LEI",IF(OR(T159="EMPTY",P159+1&lt;LEN(F159),AND(G158="{Confirmed/Unconfirmed/N/A}",S159="N/A",F158="N/A",F159&lt;&gt;"")),"FORMAT",IF(OR(AND(E159="Non-ABCP securitisation unique identifier",MID(F159,21,1)&lt;&gt;"N"),AND(E159="ABCP transaction unique identifier",MID(F159,21,1)&lt;&gt;"T"),AND(E159="ABCP programme unique identifier",MID(F159,21,1)&lt;&gt;"P")),"FORMAT_SEC_ID",IF(AND(E159="Underlying exposures classification",F159&lt;&gt;"residential mortgages",F159&lt;&gt;"commercial mortgages",F159&lt;&gt;"credit facilities provided to individuals for personal, family or household consumption purposes",F159&lt;&gt;"credit facilities, including loans and leases, provided to any type of enterprise or corporation",F159&lt;&gt;"auto loans/leases",F159&lt;&gt;"credit-card receivables",F159&lt;&gt;"trade receivables",F159&lt;&gt;"others"),"FORMAT_LIST",IF(AND(E159="Instrument code",LEN(F159)-LEN(SUBSTITUTE(F159,";",""))&lt;&gt;LEN(F158)-LEN(SUBSTITUTE(F158,";",""))),"FORMAT_;",IF(AND(E159="Sponsor country (if multiple countries)",LEN(F159)-LEN(SUBSTITUTE(F159,";",""))&lt;&gt;LEN(F$11)-LEN(SUBSTITUTE(F$11,";",""))),"FORMAT_;",IF(AND(E159="Sponsor country (if multiple countries)",ISBLANK(F159)=FALSE,LEN(F159)-LEN(SUBSTITUTE(F159,";",""))=0),"FORMAT_;",IF(AND(E159="Sponsor country (if multiple countries)",ISBLANK(F159)=TRUE,LEN(F$11)-LEN(SUBSTITUTE(F$11,";",""))&lt;&gt;0),"FORMAT_;",IF(AND(E159="Originator country  (if multiple countries)",LEN(F159)-LEN(SUBSTITUTE(F159,";",""))&lt;&gt;0,ISBLANK(F159)=FALSE,LEN(F159)-LEN(SUBSTITUTE(F159,";",""))&lt;&gt;LEN(F$8)-LEN(SUBSTITUTE(F$8,";",""))),"FORMAT_;",IF(AND(E159="Originator country  (if multiple countries)",ISBLANK(F159)=FALSE,LEN(F159)-LEN(SUBSTITUTE(F159,";",""))=0),"FORMAT_;",IF(AND(E159="Originator country  (if multiple countries)",ISBLANK(F159)=TRUE,LEN(F$8)-LEN(SUBSTITUTE(F$8,";",""))&lt;&gt;0),"FORMAT_;",IF(AND(E159="Original lender country (if multiple countries)",ISBLANK(F159)=FALSE,LEN(F159)-LEN(SUBSTITUTE(F159,";",""))&lt;&gt;0,LEN(F159)-LEN(SUBSTITUTE(F159,";",""))&lt;&gt;LEN(F$14)-LEN(SUBSTITUTE(F$14,";",""))),"FORMAT_;",IF(AND(E159="Original lender country (if multiple countries)",ISBLANK(F159)=TRUE,LEN(F$14)-LEN(SUBSTITUTE(F$14,";",""))&lt;&gt;0),"FORMAT_;",IF(AND(E159="Original lender country (if multiple countries)",ISBLANK(F159)=FALSE,LEN(F159)-LEN(SUBSTITUTE(F159,";",""))=0),"FORMAT_;",IF(OR(AND(E159="Designated Entity LEI",LEN(F159)&lt;&gt;20),AND(G159="{LEI}",LEN(F159)&lt;&gt;0,LEN(F159)&lt;20),AND(G159="{ISIN}",LEN(F159)&lt;&gt;0,LEN(F159)&lt;12),AND(LEN(F159)&lt;&gt;20,E159="Retaining entity LEI",ISBLANK(F159)=FALSE),AND(E159="Instrument ISIN",ISBLANK(F159)=FALSE,LEN(F159)&gt;0,LEN(F159)&lt;11),AND(D159="M",LEFT(G159,4)="{DAT",LEN(F159)&lt;&gt;10)),"FORMAT_LEN",IF(OR(AND(F159&lt;&gt;"",LEFT(G159,4)&lt;&gt;"{TEX",ISNUMBER(SUMPRODUCT(FIND(MID(F159,ROW(INDIRECT("1:"&amp;LEN(F159))),1),W159)))=FALSE),AND(F159&lt;&gt;"",LEFT(G159,4)&lt;&gt;"{TEX",ISERROR(SUMPRODUCT(SEARCH(MID(F159,ROW(INDIRECT("1:"&amp;LEN(TRIM(F159)))),1)," "&amp;W159&amp;CHAR(10)&amp;"""")))=TRUE)),"FORMAT_CHAR",IF(LEFT(G159,4)="{TEX","TEXT","UNK")))))))))))))))))))))))))</f>
        <v>TEXT</v>
      </c>
      <c r="V159" s="126" t="b" cm="1">
        <f t="array" aca="1" ref="V159" ca="1">IF(OR(LEN(F159)&gt;P159+1),FALSE,IF(LEFT(G159,5)="{TEXT",TRUE,IF(AND(ISBLANK(F159)=FALSE,G159="{DATE_TEXT-YYYY-MM-DD}",LEN(F159)&lt;&gt;10),FALSE,IF(AND(ISBLANK(F159)=FALSE,ISNUMBER(SUMPRODUCT(SEARCH(MID(F159,ROW(INDIRECT("1:"&amp;LEN(TRIM(F159)))),1)," "&amp;W159&amp;CHAR(10)&amp;"""")))=FALSE),FALSE,TRUE))))</f>
        <v>1</v>
      </c>
      <c r="W159" s="127" t="str">
        <f>IF(G159="{Applicable/N/A}","N/Aplicable",IF(E159="Designated Entity LEI","ABCDEFGHIJKLMNOPQRSTUVWXYZ0123456789",IF(OR(G159="{ISIN}",G159="{LEI}"),";ABCDEFGHIJKLMNOPQRSTUVWXYZ0123456789",IF(G159="{Master Trust/Other}","Master TuOhe",IF(E159="Securitisation type","Privateublc",IF(LEFT(G159,4)="{CA_",Val!B$21,IF(G159="{COUNTRY_EU_LIST}"," ;abcdefghijklmnopqrstuvwxyzABCDEFGHIJKLMNOPQRSTUVWXYZ0123456789",IF(OR(G159="{NOTIFICATION ID}",G159="{SECURITISATION ID}"),Val!B$15,IF(G159="{COUNTRY_EU}"," ;abcdefghijklmnopqrstuvwxyzABCDEFGHIJKLMNOPQRSTUVWXYZ",IF(G159="{Confirmed/Unconfirmed}","ConfirmedUnc",IF(G159="{Confirmed/Unconfirmed/N/A}","Confirmed/UncNA",IF(LEFT(G159,4)="{DAT","0123456789-",IF(LEFT(G159,4)="{Y/N","YN",IF(OR(LEFT(G159,4)="{N/A",LEFT(G159,4)="{LIS",LEFT(G159,4)="{No ",LEFT(G159,4)="{SEC",LEFT(G159,4)="{Mas"),Val!B$20,IF(LEFT(G159,4)="{TEX",Val!B$21,IF(LEFT(G159,4)="{ALP",Val!B$20,IF(LEFT(G159,4)="{COU",Val!B$20)))))))))))))))))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59" s="132"/>
      <c r="Y159" s="132"/>
      <c r="Z159" s="132"/>
      <c r="AA159" s="132"/>
      <c r="AB159" s="134"/>
      <c r="AC159" s="134"/>
      <c r="AD159" s="132"/>
      <c r="AE159" s="132"/>
      <c r="AF159" s="132"/>
      <c r="AG159" s="129" t="s">
        <v>937</v>
      </c>
      <c r="AH159" s="132"/>
      <c r="AI159" s="117"/>
      <c r="AJ159" s="132"/>
      <c r="AK159" s="75"/>
    </row>
    <row r="160" spans="1:37" s="2" customFormat="1" ht="86.4" x14ac:dyDescent="0.3">
      <c r="A160" s="15" t="s">
        <v>1312</v>
      </c>
      <c r="B160" s="16" t="s">
        <v>1313</v>
      </c>
      <c r="C160" s="20" t="s">
        <v>647</v>
      </c>
      <c r="D160" s="21" t="s">
        <v>52</v>
      </c>
      <c r="E160" s="22" t="s">
        <v>661</v>
      </c>
      <c r="F160" s="45" t="s">
        <v>175</v>
      </c>
      <c r="G160" s="60" t="s">
        <v>190</v>
      </c>
      <c r="H160" s="153" t="s">
        <v>662</v>
      </c>
      <c r="I160" s="93" t="s">
        <v>1373</v>
      </c>
      <c r="J160" s="156" t="s">
        <v>650</v>
      </c>
      <c r="K160" s="147"/>
      <c r="L160" s="147" t="s">
        <v>652</v>
      </c>
      <c r="M160" s="147" t="s">
        <v>171</v>
      </c>
      <c r="N160" s="148" t="s">
        <v>49</v>
      </c>
      <c r="O160" s="126">
        <f t="shared" ca="1" si="8"/>
        <v>1</v>
      </c>
      <c r="P160" s="126">
        <v>12</v>
      </c>
      <c r="Q160" s="127" t="str">
        <f ca="1">IF(AND(E160="Last notification date",MONTH(TODAY())&gt;9,DAY(TODAY())&gt;9),YEAR(TODAY())&amp;"-"&amp;MONTH(TODAY())&amp;"-"&amp;DAY(TODAY()),IF(AND(E160="Last notification date",MONTH(TODAY())&lt;9,DAY(TODAY())&lt;10),YEAR(TODAY())&amp;"-0"&amp;MONTH(TODAY())&amp;"-0"&amp;DAY(TODAY()),IF(AND(E160="Last notification date",MONTH(TODAY())&gt;9,DAY(TODAY())&lt;10),YEAR(TODAY())&amp;"-"&amp;MONTH(TODAY())&amp;"-0"&amp;DAY(TODAY()),IF(AND(E160="Last notification date",MONTH(TODAY())&lt;10,DAY(TODAY())&gt;9),YEAR(TODAY())&amp;"-0"&amp;MONTH(TODAY())&amp;"-"&amp;DAY(TODAY()),IF(LEFT(G160,4)="{SEC","SEC ID",IF(LEFT(G160,4)="{DAT","DATE",IF(LEFT(G160,4)="{TEX",Val!B$21,IF(LEFT(G160,4)="{ALP",Val!B$20,IF(LEFT(G160,4)="{COU",Val!B$20,IF(OR(LEFT(G160,4)="{ISI",LEFT(G160,4)="{LEI"),Val!B$17,IF(OR(LEFT(G160,4)="{CA_",LEFT(G160,4)="{Mas",LEFT(G160,4)="{Y/N",LEFT(G160,4)="{No ",LEFT(G160,4)="{N/A",LEFT(G160,4)="{Con",LEFT(G160,4)="{LIS"),"LIST","")))))))))))</f>
        <v>LIST</v>
      </c>
      <c r="R160" s="126">
        <f t="shared" si="9"/>
        <v>9</v>
      </c>
      <c r="S160" s="128"/>
      <c r="T160" s="126" t="str">
        <f t="shared" si="10"/>
        <v>UNK</v>
      </c>
      <c r="U160" s="126" t="str" cm="1">
        <f t="array" aca="1" ref="U160" ca="1">IF(AND(E160="Payment exemption explanation",ISBLANK(F160)=FALSE,F$77="Confirmed"),"FORMAT",IF(AND(E160="Historical Default and Loss Performance Data location",F$3="Public",ISBLANK(F160)=TRUE),"FORMAT",IF(AND(E159="Subject to severe clawback",F159="Y",ISBLANK(F160)=TRUE),"FORMAT",IF(AND(E159="Subject to severe clawback",F159="N",ISBLANK(F160)=FALSE),"FORMAT",IF(AND(OR(E160="Credit granting criteria supervision comment",E160="Credit granting criteria compliance comment"),ISBLANK(F160)=FALSE,OR(AND(F$34="N",E555="Originator (or original lender) is not a Credit institution"),AND(F$37="N",E$37="Originator (or original lender) is not a Credit institution"))),"FORMAT_S17",IF(AND(C160="STSS60",E160="Location of Liability cash flow model",ISBLANK(F160)=TRUE,F$3="Public"),"FORMAT_S60",IF(AND(C160="STSS58",E160="Historical Default and Loss Performance Data location",ISBLANK(F160)=TRUE,F$3="Public"),"FORMAT_S37",IF(AND(E160="Sponsor LEI",ISBLANK(F160)=TRUE,ISBLANK(F$8)=TRUE),"FORMAT_LEI",IF(AND(E160="Originator LEI",ISBLANK(F160)=TRUE,ISBLANK(F$11)=TRUE),"FORMAT_LEI",IF(OR(T160="EMPTY",P160+1&lt;LEN(F160),AND(G159="{Confirmed/Unconfirmed/N/A}",S160="N/A",F159="N/A",F160&lt;&gt;"")),"FORMAT",IF(OR(AND(E160="Non-ABCP securitisation unique identifier",MID(F160,21,1)&lt;&gt;"N"),AND(E160="ABCP transaction unique identifier",MID(F160,21,1)&lt;&gt;"T"),AND(E160="ABCP programme unique identifier",MID(F160,21,1)&lt;&gt;"P")),"FORMAT_SEC_ID",IF(AND(E160="Underlying exposures classification",F160&lt;&gt;"residential mortgages",F160&lt;&gt;"commercial mortgages",F160&lt;&gt;"credit facilities provided to individuals for personal, family or household consumption purposes",F160&lt;&gt;"credit facilities, including loans and leases, provided to any type of enterprise or corporation",F160&lt;&gt;"auto loans/leases",F160&lt;&gt;"credit-card receivables",F160&lt;&gt;"trade receivables",F160&lt;&gt;"others"),"FORMAT_LIST",IF(AND(E160="Instrument code",LEN(F160)-LEN(SUBSTITUTE(F160,";",""))&lt;&gt;LEN(F159)-LEN(SUBSTITUTE(F159,";",""))),"FORMAT_;",IF(AND(E160="Sponsor country (if multiple countries)",LEN(F160)-LEN(SUBSTITUTE(F160,";",""))&lt;&gt;LEN(F$11)-LEN(SUBSTITUTE(F$11,";",""))),"FORMAT_;",IF(AND(E160="Sponsor country (if multiple countries)",ISBLANK(F160)=FALSE,LEN(F160)-LEN(SUBSTITUTE(F160,";",""))=0),"FORMAT_;",IF(AND(E160="Sponsor country (if multiple countries)",ISBLANK(F160)=TRUE,LEN(F$11)-LEN(SUBSTITUTE(F$11,";",""))&lt;&gt;0),"FORMAT_;",IF(AND(E160="Originator country  (if multiple countries)",LEN(F160)-LEN(SUBSTITUTE(F160,";",""))&lt;&gt;0,ISBLANK(F160)=FALSE,LEN(F160)-LEN(SUBSTITUTE(F160,";",""))&lt;&gt;LEN(F$8)-LEN(SUBSTITUTE(F$8,";",""))),"FORMAT_;",IF(AND(E160="Originator country  (if multiple countries)",ISBLANK(F160)=FALSE,LEN(F160)-LEN(SUBSTITUTE(F160,";",""))=0),"FORMAT_;",IF(AND(E160="Originator country  (if multiple countries)",ISBLANK(F160)=TRUE,LEN(F$8)-LEN(SUBSTITUTE(F$8,";",""))&lt;&gt;0),"FORMAT_;",IF(AND(E160="Original lender country (if multiple countries)",ISBLANK(F160)=FALSE,LEN(F160)-LEN(SUBSTITUTE(F160,";",""))&lt;&gt;0,LEN(F160)-LEN(SUBSTITUTE(F160,";",""))&lt;&gt;LEN(F$14)-LEN(SUBSTITUTE(F$14,";",""))),"FORMAT_;",IF(AND(E160="Original lender country (if multiple countries)",ISBLANK(F160)=TRUE,LEN(F$14)-LEN(SUBSTITUTE(F$14,";",""))&lt;&gt;0),"FORMAT_;",IF(AND(E160="Original lender country (if multiple countries)",ISBLANK(F160)=FALSE,LEN(F160)-LEN(SUBSTITUTE(F160,";",""))=0),"FORMAT_;",IF(OR(AND(E160="Designated Entity LEI",LEN(F160)&lt;&gt;20),AND(G160="{LEI}",LEN(F160)&lt;&gt;0,LEN(F160)&lt;20),AND(G160="{ISIN}",LEN(F160)&lt;&gt;0,LEN(F160)&lt;12),AND(LEN(F160)&lt;&gt;20,E160="Retaining entity LEI",ISBLANK(F160)=FALSE),AND(E160="Instrument ISIN",ISBLANK(F160)=FALSE,LEN(F160)&gt;0,LEN(F160)&lt;11),AND(D160="M",LEFT(G160,4)="{DAT",LEN(F160)&lt;&gt;10)),"FORMAT_LEN",IF(OR(AND(F160&lt;&gt;"",LEFT(G160,4)&lt;&gt;"{TEX",ISNUMBER(SUMPRODUCT(FIND(MID(F160,ROW(INDIRECT("1:"&amp;LEN(F160))),1),W160)))=FALSE),AND(F160&lt;&gt;"",LEFT(G160,4)&lt;&gt;"{TEX",ISERROR(SUMPRODUCT(SEARCH(MID(F160,ROW(INDIRECT("1:"&amp;LEN(TRIM(F160)))),1)," "&amp;W160&amp;CHAR(10)&amp;"""")))=TRUE)),"FORMAT_CHAR",IF(LEFT(G160,4)="{TEX","TEXT","UNK")))))))))))))))))))))))))</f>
        <v>UNK</v>
      </c>
      <c r="V160" s="126" t="b" cm="1">
        <f t="array" aca="1" ref="V160" ca="1">IF(OR(LEN(F160)&gt;P160+1),FALSE,IF(LEFT(G160,5)="{TEXT",TRUE,IF(AND(ISBLANK(F160)=FALSE,G160="{DATE_TEXT-YYYY-MM-DD}",LEN(F160)&lt;&gt;10),FALSE,IF(AND(ISBLANK(F160)=FALSE,ISNUMBER(SUMPRODUCT(SEARCH(MID(F160,ROW(INDIRECT("1:"&amp;LEN(TRIM(F160)))),1)," "&amp;W160&amp;CHAR(10)&amp;"""")))=FALSE),FALSE,TRUE))))</f>
        <v>1</v>
      </c>
      <c r="W160" s="127" t="str">
        <f>IF(G160="{Applicable/N/A}","N/Aplicable",IF(E160="Designated Entity LEI","ABCDEFGHIJKLMNOPQRSTUVWXYZ0123456789",IF(OR(G160="{ISIN}",G160="{LEI}"),";ABCDEFGHIJKLMNOPQRSTUVWXYZ0123456789",IF(G160="{Master Trust/Other}","Master TuOhe",IF(E160="Securitisation type","Privateublc",IF(LEFT(G160,4)="{CA_",Val!B$21,IF(G160="{COUNTRY_EU_LIST}"," ;abcdefghijklmnopqrstuvwxyzABCDEFGHIJKLMNOPQRSTUVWXYZ0123456789",IF(OR(G160="{NOTIFICATION ID}",G160="{SECURITISATION ID}"),Val!B$15,IF(G160="{COUNTRY_EU}"," ;abcdefghijklmnopqrstuvwxyzABCDEFGHIJKLMNOPQRSTUVWXYZ",IF(G160="{Confirmed/Unconfirmed}","ConfirmedUnc",IF(G160="{Confirmed/Unconfirmed/N/A}","Confirmed/UncNA",IF(LEFT(G160,4)="{DAT","0123456789-",IF(LEFT(G160,4)="{Y/N","YN",IF(OR(LEFT(G160,4)="{N/A",LEFT(G160,4)="{LIS",LEFT(G160,4)="{No ",LEFT(G160,4)="{SEC",LEFT(G160,4)="{Mas"),Val!B$20,IF(LEFT(G160,4)="{TEX",Val!B$21,IF(LEFT(G160,4)="{ALP",Val!B$20,IF(LEFT(G160,4)="{COU",Val!B$20)))))))))))))))))</f>
        <v>ConfirmedUnc</v>
      </c>
      <c r="X160" s="132"/>
      <c r="Y160" s="132"/>
      <c r="Z160" s="132"/>
      <c r="AA160" s="132"/>
      <c r="AB160" s="134"/>
      <c r="AC160" s="134"/>
      <c r="AD160" s="132"/>
      <c r="AE160" s="132"/>
      <c r="AF160" s="132"/>
      <c r="AG160" s="129" t="s">
        <v>945</v>
      </c>
      <c r="AH160" s="132"/>
      <c r="AI160" s="117"/>
      <c r="AJ160" s="132"/>
      <c r="AK160" s="75"/>
    </row>
    <row r="161" spans="1:37" s="2" customFormat="1" ht="409.6" thickBot="1" x14ac:dyDescent="0.35">
      <c r="A161" s="56" t="s">
        <v>1314</v>
      </c>
      <c r="B161" s="35" t="s">
        <v>1315</v>
      </c>
      <c r="C161" s="36" t="s">
        <v>647</v>
      </c>
      <c r="D161" s="37" t="s">
        <v>46</v>
      </c>
      <c r="E161" s="38" t="s">
        <v>664</v>
      </c>
      <c r="F161" s="71" t="s">
        <v>1476</v>
      </c>
      <c r="G161" s="115" t="s">
        <v>114</v>
      </c>
      <c r="H161" s="158"/>
      <c r="I161" s="100" t="s">
        <v>1335</v>
      </c>
      <c r="J161" s="157" t="s">
        <v>650</v>
      </c>
      <c r="K161" s="151"/>
      <c r="L161" s="151" t="s">
        <v>652</v>
      </c>
      <c r="M161" s="151" t="s">
        <v>171</v>
      </c>
      <c r="N161" s="152" t="s">
        <v>49</v>
      </c>
      <c r="O161" s="126">
        <f t="shared" ca="1" si="8"/>
        <v>1</v>
      </c>
      <c r="P161" s="126">
        <v>5000</v>
      </c>
      <c r="Q161" s="127" t="str">
        <f ca="1">IF(AND(E161="Last notification date",MONTH(TODAY())&gt;9,DAY(TODAY())&gt;9),YEAR(TODAY())&amp;"-"&amp;MONTH(TODAY())&amp;"-"&amp;DAY(TODAY()),IF(AND(E161="Last notification date",MONTH(TODAY())&lt;9,DAY(TODAY())&lt;10),YEAR(TODAY())&amp;"-0"&amp;MONTH(TODAY())&amp;"-0"&amp;DAY(TODAY()),IF(AND(E161="Last notification date",MONTH(TODAY())&gt;9,DAY(TODAY())&lt;10),YEAR(TODAY())&amp;"-"&amp;MONTH(TODAY())&amp;"-0"&amp;DAY(TODAY()),IF(AND(E161="Last notification date",MONTH(TODAY())&lt;10,DAY(TODAY())&gt;9),YEAR(TODAY())&amp;"-0"&amp;MONTH(TODAY())&amp;"-"&amp;DAY(TODAY()),IF(LEFT(G161,4)="{SEC","SEC ID",IF(LEFT(G161,4)="{DAT","DATE",IF(LEFT(G161,4)="{TEX",Val!B$21,IF(LEFT(G161,4)="{ALP",Val!B$20,IF(LEFT(G161,4)="{COU",Val!B$20,IF(OR(LEFT(G161,4)="{ISI",LEFT(G161,4)="{LEI"),Val!B$17,IF(OR(LEFT(G161,4)="{CA_",LEFT(G161,4)="{Mas",LEFT(G161,4)="{Y/N",LEFT(G161,4)="{No ",LEFT(G161,4)="{N/A",LEFT(G161,4)="{Con",LEFT(G161,4)="{LIS"),"LIST","")))))))))))</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R161" s="126">
        <f t="shared" si="9"/>
        <v>1268</v>
      </c>
      <c r="S161" s="128"/>
      <c r="T161" s="126" t="str">
        <f t="shared" si="10"/>
        <v>UNK</v>
      </c>
      <c r="U161" s="126" t="str" cm="1">
        <f t="array" aca="1" ref="U161" ca="1">IF(AND(E161="Payment exemption explanation",ISBLANK(F161)=FALSE,F$77="Confirmed"),"FORMAT",IF(AND(E161="Historical Default and Loss Performance Data location",F$3="Public",ISBLANK(F161)=TRUE),"FORMAT",IF(AND(E160="Subject to severe clawback",F160="Y",ISBLANK(F161)=TRUE),"FORMAT",IF(AND(E160="Subject to severe clawback",F160="N",ISBLANK(F161)=FALSE),"FORMAT",IF(AND(OR(E161="Credit granting criteria supervision comment",E161="Credit granting criteria compliance comment"),ISBLANK(F161)=FALSE,OR(AND(F$34="N",E556="Originator (or original lender) is not a Credit institution"),AND(F$37="N",E$37="Originator (or original lender) is not a Credit institution"))),"FORMAT_S17",IF(AND(C161="STSS60",E161="Location of Liability cash flow model",ISBLANK(F161)=TRUE,F$3="Public"),"FORMAT_S60",IF(AND(C161="STSS58",E161="Historical Default and Loss Performance Data location",ISBLANK(F161)=TRUE,F$3="Public"),"FORMAT_S37",IF(AND(E161="Sponsor LEI",ISBLANK(F161)=TRUE,ISBLANK(F$8)=TRUE),"FORMAT_LEI",IF(AND(E161="Originator LEI",ISBLANK(F161)=TRUE,ISBLANK(F$11)=TRUE),"FORMAT_LEI",IF(OR(T161="EMPTY",P161+1&lt;LEN(F161),AND(G160="{Confirmed/Unconfirmed/N/A}",S161="N/A",F160="N/A",F161&lt;&gt;"")),"FORMAT",IF(OR(AND(E161="Non-ABCP securitisation unique identifier",MID(F161,21,1)&lt;&gt;"N"),AND(E161="ABCP transaction unique identifier",MID(F161,21,1)&lt;&gt;"T"),AND(E161="ABCP programme unique identifier",MID(F161,21,1)&lt;&gt;"P")),"FORMAT_SEC_ID",IF(AND(E161="Underlying exposures classification",F161&lt;&gt;"residential mortgages",F161&lt;&gt;"commercial mortgages",F161&lt;&gt;"credit facilities provided to individuals for personal, family or household consumption purposes",F161&lt;&gt;"credit facilities, including loans and leases, provided to any type of enterprise or corporation",F161&lt;&gt;"auto loans/leases",F161&lt;&gt;"credit-card receivables",F161&lt;&gt;"trade receivables",F161&lt;&gt;"others"),"FORMAT_LIST",IF(AND(E161="Instrument code",LEN(F161)-LEN(SUBSTITUTE(F161,";",""))&lt;&gt;LEN(F160)-LEN(SUBSTITUTE(F160,";",""))),"FORMAT_;",IF(AND(E161="Sponsor country (if multiple countries)",LEN(F161)-LEN(SUBSTITUTE(F161,";",""))&lt;&gt;LEN(F$11)-LEN(SUBSTITUTE(F$11,";",""))),"FORMAT_;",IF(AND(E161="Sponsor country (if multiple countries)",ISBLANK(F161)=FALSE,LEN(F161)-LEN(SUBSTITUTE(F161,";",""))=0),"FORMAT_;",IF(AND(E161="Sponsor country (if multiple countries)",ISBLANK(F161)=TRUE,LEN(F$11)-LEN(SUBSTITUTE(F$11,";",""))&lt;&gt;0),"FORMAT_;",IF(AND(E161="Originator country  (if multiple countries)",LEN(F161)-LEN(SUBSTITUTE(F161,";",""))&lt;&gt;0,ISBLANK(F161)=FALSE,LEN(F161)-LEN(SUBSTITUTE(F161,";",""))&lt;&gt;LEN(F$8)-LEN(SUBSTITUTE(F$8,";",""))),"FORMAT_;",IF(AND(E161="Originator country  (if multiple countries)",ISBLANK(F161)=FALSE,LEN(F161)-LEN(SUBSTITUTE(F161,";",""))=0),"FORMAT_;",IF(AND(E161="Originator country  (if multiple countries)",ISBLANK(F161)=TRUE,LEN(F$8)-LEN(SUBSTITUTE(F$8,";",""))&lt;&gt;0),"FORMAT_;",IF(AND(E161="Original lender country (if multiple countries)",ISBLANK(F161)=FALSE,LEN(F161)-LEN(SUBSTITUTE(F161,";",""))&lt;&gt;0,LEN(F161)-LEN(SUBSTITUTE(F161,";",""))&lt;&gt;LEN(F$14)-LEN(SUBSTITUTE(F$14,";",""))),"FORMAT_;",IF(AND(E161="Original lender country (if multiple countries)",ISBLANK(F161)=TRUE,LEN(F$14)-LEN(SUBSTITUTE(F$14,";",""))&lt;&gt;0),"FORMAT_;",IF(AND(E161="Original lender country (if multiple countries)",ISBLANK(F161)=FALSE,LEN(F161)-LEN(SUBSTITUTE(F161,";",""))=0),"FORMAT_;",IF(OR(AND(E161="Designated Entity LEI",LEN(F161)&lt;&gt;20),AND(G161="{LEI}",LEN(F161)&lt;&gt;0,LEN(F161)&lt;20),AND(G161="{ISIN}",LEN(F161)&lt;&gt;0,LEN(F161)&lt;12),AND(LEN(F161)&lt;&gt;20,E161="Retaining entity LEI",ISBLANK(F161)=FALSE),AND(E161="Instrument ISIN",ISBLANK(F161)=FALSE,LEN(F161)&gt;0,LEN(F161)&lt;11),AND(D161="M",LEFT(G161,4)="{DAT",LEN(F161)&lt;&gt;10)),"FORMAT_LEN",IF(OR(AND(F161&lt;&gt;"",LEFT(G161,4)&lt;&gt;"{TEX",ISNUMBER(SUMPRODUCT(FIND(MID(F161,ROW(INDIRECT("1:"&amp;LEN(F161))),1),W161)))=FALSE),AND(F161&lt;&gt;"",LEFT(G161,4)&lt;&gt;"{TEX",ISERROR(SUMPRODUCT(SEARCH(MID(F161,ROW(INDIRECT("1:"&amp;LEN(TRIM(F161)))),1)," "&amp;W161&amp;CHAR(10)&amp;"""")))=TRUE)),"FORMAT_CHAR",IF(LEFT(G161,4)="{TEX","TEXT","UNK")))))))))))))))))))))))))</f>
        <v>TEXT</v>
      </c>
      <c r="V161" s="126" t="b" cm="1">
        <f t="array" aca="1" ref="V161" ca="1">IF(OR(LEN(F161)&gt;P161+1),FALSE,IF(LEFT(G161,5)="{TEXT",TRUE,IF(AND(ISBLANK(F161)=FALSE,G161="{DATE_TEXT-YYYY-MM-DD}",LEN(F161)&lt;&gt;10),FALSE,IF(AND(ISBLANK(F161)=FALSE,ISNUMBER(SUMPRODUCT(SEARCH(MID(F161,ROW(INDIRECT("1:"&amp;LEN(TRIM(F161)))),1)," "&amp;W161&amp;CHAR(10)&amp;"""")))=FALSE),FALSE,TRUE))))</f>
        <v>1</v>
      </c>
      <c r="W161" s="127" t="str">
        <f>IF(G161="{Applicable/N/A}","N/Aplicable",IF(E161="Designated Entity LEI","ABCDEFGHIJKLMNOPQRSTUVWXYZ0123456789",IF(OR(G161="{ISIN}",G161="{LEI}"),";ABCDEFGHIJKLMNOPQRSTUVWXYZ0123456789",IF(G161="{Master Trust/Other}","Master TuOhe",IF(E161="Securitisation type","Privateublc",IF(LEFT(G161,4)="{CA_",Val!B$21,IF(G161="{COUNTRY_EU_LIST}"," ;abcdefghijklmnopqrstuvwxyzABCDEFGHIJKLMNOPQRSTUVWXYZ0123456789",IF(OR(G161="{NOTIFICATION ID}",G161="{SECURITISATION ID}"),Val!B$15,IF(G161="{COUNTRY_EU}"," ;abcdefghijklmnopqrstuvwxyzABCDEFGHIJKLMNOPQRSTUVWXYZ",IF(G161="{Confirmed/Unconfirmed}","ConfirmedUnc",IF(G161="{Confirmed/Unconfirmed/N/A}","Confirmed/UncNA",IF(LEFT(G161,4)="{DAT","0123456789-",IF(LEFT(G161,4)="{Y/N","YN",IF(OR(LEFT(G161,4)="{N/A",LEFT(G161,4)="{LIS",LEFT(G161,4)="{No ",LEFT(G161,4)="{SEC",LEFT(G161,4)="{Mas"),Val!B$20,IF(LEFT(G161,4)="{TEX",Val!B$21,IF(LEFT(G161,4)="{ALP",Val!B$20,IF(LEFT(G161,4)="{COU",Val!B$20)))))))))))))))))</f>
        <v>! "#$%&amp;'()*+,-./0123456789:;&lt;=&gt;?@ABCDEFGHIJKLMNOPQRSTUVWXYZ[\]^_`abcdefghijklmnopqrstuvwxyz{|}~€‚ƒ„…†‡ˆ‰Š‹ŒŽ‘’“”•–—˜™š›œžŸ¡¢£¤¥¦§¨©ª«¬®¯°±²³´µ¶·¸¹º»¼½¾¿ÀÁÂÃÄÅÆÇÈÉÊËÌÍÎÏÐÑÒÓÔÕÖ×ØÙÚÛÜÝÞßàáâãäåæçèéêëìíîïðñòóôõö÷øùúûüýþÿĀāĂăĄąĆćĈĉĊċČčĎďĐđĒēĔĕĖėĘęĚěĜĝĞğĠġĢģĤĥĦħĨĩĪīĬĭĮįİıĲĳĴĵĶķĸĹĺĻļĽľĿŀŁłŃńŅņŇňŉŊŋŌōŎŏŐőŒœŔŕŖŗŘřŚśŜŝŞşŠšŢţŤťŦŧŨũŪūŬŭŮůŰűŲųŴŵŶŷŸŹźŻżŽžſƀƁƂƃƄƅƆƇƈƉƊƋƌƍƎƏƐƑƒƓƔƕƖƗƘƙƚƛƜƝƞƟƠơƢƣƤƥƦƧƨƩƪƫƬƭƮƯưƱƲƳƴƵƶƷƸƹƺƻƼƽƾƿǀǁǂǃǄǅǆǇǈǉǊǋǌǍǎǏǐǑǒǓǔǕǖǗǘǙǚǛǜǝǞǟǠǡǢǣǤǥǦǧǨǩǪǫǬǭǮǯǰǱǲǳǴǵǶǷǸǹǺǻǼǽǾǿȀȁȂȃȄȅȆȇȈȉȊȋȌȍȎȏȐȑȒȓȔȕȖȗȘșȚțȜȝȞȟȠȡȢȣȤȥȦȧȨȩȪȫȬȭȮȯȰȱȲȳȴȵȶȷȸȹȺȻȼȽȾȿɀɁɂɃɄɅɆɇɈɉɊɋɌɍɎɏɐɑɒɓɔɕɖɗɘəɚɛɜɝɞɟɠɡɢɣɤɥɦɧɨɩɪɫɬɭɮɯɰɱɲɳɴɵɶɷɸɹɺɻɼɽɾɿʀʁʂʃʄʅʆʇʈʉʊʋʌʍʎʏʐʑʒʓʔʕʖʗʘʙʚʛʜʝʞʟʠʡʢʣʤʥʦʧʨʩʪʫʬʭʮʯʰʱʲʳʴʵʶʷʸʹʺʻʼʽʾʿˀˁ˂˃˄˅ˆˇˈˉˊˋˌˍˎˏːˑ˒˓˔˕˖˗˘˙˚˛˜˝˞˟ˠˡˢˣˤ˥˦˧˨˩˪˫ˬ˭ˮ˯˰˱˲˳˴˵˶˷˸˹˺˻˼˽˾˿̴̵̶̷̸̡̢̧̨̛̖̗̘̙̜̝̞̟̠̣̤̥̦̩̪̫̬̭̮̯̰̱̲̳̹̺̻̼͇͈͉͍͎̀́̂̃̄̅̆̇̈̉̊̋̌̍̎̏̐̑̒̓̔̽̾̿̀́͂̓̈́͆͊͋͌̕̚ͅ͏͓͔͕͖͙͚͐͑͒͗͛ͣͤͥͦͧͨͩͪͫͬͭͮͯ͘͜͟͢͝͞͠͡ͰͱͲͳʹ͵Ͷͷͺͻͼͽ;Ϳ΄΅Ά·ΈΉΊΌΎΏΐΑΒΓΔΕΖΗΘΙΚΛΜΝΞΟΠΡΣΤΥΦΧΨΩΪΫάέήίΰαβγδεζηθικλμνξοπρςστυφχψωϊϋόύώϏϐϑϒϓϔϕϖϗϘϙϚϛϜϝϞϟϠϡϢϣϤϥϦϧϨϩϪϫϬϭϮϯϰϱϲϳϴϵ϶ϷϸϹϺϻϼϽϾϿЀЁЂЃЄЅІЇЈMore...</v>
      </c>
      <c r="X161" s="132"/>
      <c r="Y161" s="132"/>
      <c r="Z161" s="132"/>
      <c r="AA161" s="132"/>
      <c r="AB161" s="134"/>
      <c r="AC161" s="134"/>
      <c r="AD161" s="132"/>
      <c r="AE161" s="132"/>
      <c r="AF161" s="132"/>
      <c r="AG161" s="129" t="s">
        <v>939</v>
      </c>
      <c r="AH161" s="132"/>
      <c r="AI161" s="117"/>
      <c r="AJ161" s="132"/>
      <c r="AK161" s="75"/>
    </row>
    <row r="162" spans="1:37" x14ac:dyDescent="0.3">
      <c r="X162" s="132"/>
      <c r="Y162" s="132"/>
      <c r="Z162" s="132"/>
      <c r="AA162" s="132"/>
      <c r="AB162" s="134"/>
      <c r="AC162" s="134"/>
      <c r="AD162" s="132"/>
      <c r="AE162" s="132"/>
      <c r="AF162" s="132"/>
      <c r="AG162" s="129" t="s">
        <v>950</v>
      </c>
      <c r="AH162" s="132"/>
      <c r="AJ162" s="132"/>
    </row>
    <row r="163" spans="1:37" x14ac:dyDescent="0.3">
      <c r="X163" s="132"/>
      <c r="Y163" s="132"/>
      <c r="Z163" s="132"/>
      <c r="AA163" s="132"/>
      <c r="AB163" s="134"/>
      <c r="AC163" s="134"/>
      <c r="AD163" s="132"/>
      <c r="AE163" s="132"/>
      <c r="AF163" s="132"/>
      <c r="AG163" s="129" t="s">
        <v>936</v>
      </c>
      <c r="AH163" s="132"/>
      <c r="AJ163" s="132"/>
    </row>
    <row r="164" spans="1:37" x14ac:dyDescent="0.3">
      <c r="X164" s="132"/>
      <c r="Y164" s="132"/>
      <c r="Z164" s="132"/>
      <c r="AA164" s="132"/>
      <c r="AB164" s="134"/>
      <c r="AC164" s="134"/>
      <c r="AD164" s="132"/>
      <c r="AE164" s="132"/>
      <c r="AF164" s="132"/>
      <c r="AG164" s="129" t="s">
        <v>956</v>
      </c>
      <c r="AH164" s="132"/>
      <c r="AJ164" s="132"/>
    </row>
    <row r="165" spans="1:37" x14ac:dyDescent="0.3">
      <c r="X165" s="132"/>
      <c r="Y165" s="132"/>
      <c r="Z165" s="132"/>
      <c r="AA165" s="132"/>
      <c r="AB165" s="134"/>
      <c r="AC165" s="134"/>
      <c r="AD165" s="132"/>
      <c r="AE165" s="132"/>
      <c r="AF165" s="132"/>
      <c r="AG165" s="129" t="s">
        <v>944</v>
      </c>
      <c r="AH165" s="132"/>
      <c r="AJ165" s="132"/>
    </row>
    <row r="166" spans="1:37" x14ac:dyDescent="0.3">
      <c r="X166" s="132"/>
      <c r="Y166" s="132"/>
      <c r="Z166" s="132"/>
      <c r="AA166" s="132"/>
      <c r="AB166" s="134"/>
      <c r="AC166" s="134"/>
      <c r="AD166" s="132"/>
      <c r="AE166" s="132"/>
      <c r="AF166" s="132"/>
      <c r="AG166" s="129" t="s">
        <v>957</v>
      </c>
      <c r="AH166" s="132"/>
      <c r="AJ166" s="132"/>
    </row>
    <row r="167" spans="1:37" x14ac:dyDescent="0.3">
      <c r="X167" s="132"/>
      <c r="Y167" s="132"/>
      <c r="Z167" s="132"/>
      <c r="AA167" s="132"/>
      <c r="AB167" s="134"/>
      <c r="AC167" s="134"/>
      <c r="AD167" s="132"/>
      <c r="AE167" s="132"/>
      <c r="AF167" s="132"/>
      <c r="AG167" s="129" t="s">
        <v>964</v>
      </c>
      <c r="AH167" s="132"/>
      <c r="AJ167" s="132"/>
    </row>
    <row r="168" spans="1:37" x14ac:dyDescent="0.3">
      <c r="X168" s="132"/>
      <c r="Y168" s="132"/>
      <c r="Z168" s="132"/>
      <c r="AA168" s="132"/>
      <c r="AB168" s="134"/>
      <c r="AC168" s="134"/>
      <c r="AD168" s="132"/>
      <c r="AE168" s="132"/>
      <c r="AF168" s="132"/>
      <c r="AG168" s="129" t="s">
        <v>963</v>
      </c>
      <c r="AH168" s="132"/>
      <c r="AJ168" s="132"/>
    </row>
    <row r="169" spans="1:37" x14ac:dyDescent="0.3">
      <c r="X169" s="132"/>
      <c r="Y169" s="132"/>
      <c r="Z169" s="132"/>
      <c r="AA169" s="132"/>
      <c r="AB169" s="134"/>
      <c r="AC169" s="134"/>
      <c r="AD169" s="132"/>
      <c r="AE169" s="132"/>
      <c r="AF169" s="132"/>
      <c r="AG169" s="129" t="s">
        <v>1440</v>
      </c>
      <c r="AH169" s="132"/>
      <c r="AJ169" s="132"/>
    </row>
    <row r="170" spans="1:37" x14ac:dyDescent="0.3">
      <c r="X170" s="132"/>
      <c r="Y170" s="132"/>
      <c r="Z170" s="132"/>
      <c r="AA170" s="132"/>
      <c r="AB170" s="134"/>
      <c r="AC170" s="134"/>
      <c r="AD170" s="132"/>
      <c r="AE170" s="132"/>
      <c r="AF170" s="132"/>
      <c r="AG170" s="129" t="s">
        <v>958</v>
      </c>
      <c r="AH170" s="132"/>
      <c r="AJ170" s="132"/>
    </row>
    <row r="171" spans="1:37" x14ac:dyDescent="0.3">
      <c r="X171" s="132"/>
      <c r="Y171" s="132"/>
      <c r="Z171" s="132"/>
      <c r="AA171" s="132"/>
      <c r="AB171" s="134"/>
      <c r="AC171" s="134"/>
      <c r="AD171" s="132"/>
      <c r="AE171" s="132"/>
      <c r="AF171" s="132"/>
      <c r="AG171" s="129" t="s">
        <v>966</v>
      </c>
      <c r="AH171" s="132"/>
      <c r="AJ171" s="132"/>
    </row>
    <row r="172" spans="1:37" x14ac:dyDescent="0.3">
      <c r="X172" s="132"/>
      <c r="Y172" s="132"/>
      <c r="Z172" s="132"/>
      <c r="AA172" s="132"/>
      <c r="AB172" s="134"/>
      <c r="AC172" s="134"/>
      <c r="AD172" s="132"/>
      <c r="AE172" s="132"/>
      <c r="AF172" s="132"/>
      <c r="AG172" s="129" t="s">
        <v>962</v>
      </c>
      <c r="AH172" s="132"/>
      <c r="AJ172" s="132"/>
    </row>
    <row r="173" spans="1:37" x14ac:dyDescent="0.3">
      <c r="X173" s="132"/>
      <c r="Y173" s="132"/>
      <c r="Z173" s="132"/>
      <c r="AA173" s="132"/>
      <c r="AB173" s="134"/>
      <c r="AC173" s="134"/>
      <c r="AD173" s="132"/>
      <c r="AE173" s="132"/>
      <c r="AF173" s="132"/>
      <c r="AG173" s="129" t="s">
        <v>959</v>
      </c>
      <c r="AH173" s="132"/>
      <c r="AJ173" s="132"/>
    </row>
    <row r="174" spans="1:37" x14ac:dyDescent="0.3">
      <c r="X174" s="132"/>
      <c r="Y174" s="132"/>
      <c r="Z174" s="132"/>
      <c r="AA174" s="132"/>
      <c r="AB174" s="134"/>
      <c r="AC174" s="134"/>
      <c r="AD174" s="132"/>
      <c r="AE174" s="132"/>
      <c r="AF174" s="132"/>
      <c r="AG174" s="129" t="s">
        <v>961</v>
      </c>
      <c r="AH174" s="132"/>
      <c r="AJ174" s="132"/>
    </row>
    <row r="175" spans="1:37" x14ac:dyDescent="0.3">
      <c r="X175" s="132"/>
      <c r="Y175" s="132"/>
      <c r="Z175" s="132"/>
      <c r="AA175" s="132"/>
      <c r="AB175" s="134"/>
      <c r="AC175" s="134"/>
      <c r="AD175" s="132"/>
      <c r="AE175" s="132"/>
      <c r="AF175" s="132"/>
      <c r="AG175" s="129" t="s">
        <v>965</v>
      </c>
      <c r="AH175" s="132"/>
      <c r="AJ175" s="132"/>
    </row>
    <row r="176" spans="1:37" x14ac:dyDescent="0.3">
      <c r="X176" s="132"/>
      <c r="Y176" s="132"/>
      <c r="Z176" s="132"/>
      <c r="AA176" s="132"/>
      <c r="AB176" s="134"/>
      <c r="AC176" s="134"/>
      <c r="AD176" s="132"/>
      <c r="AE176" s="132"/>
      <c r="AF176" s="132"/>
      <c r="AG176" s="129" t="s">
        <v>960</v>
      </c>
      <c r="AH176" s="132"/>
      <c r="AJ176" s="132"/>
    </row>
    <row r="177" spans="24:36" x14ac:dyDescent="0.3">
      <c r="X177" s="132"/>
      <c r="Y177" s="132"/>
      <c r="Z177" s="132"/>
      <c r="AA177" s="132"/>
      <c r="AB177" s="134"/>
      <c r="AC177" s="134"/>
      <c r="AD177" s="132"/>
      <c r="AE177" s="132"/>
      <c r="AF177" s="132"/>
      <c r="AG177" s="129" t="s">
        <v>1441</v>
      </c>
      <c r="AH177" s="132"/>
      <c r="AJ177" s="132"/>
    </row>
    <row r="178" spans="24:36" x14ac:dyDescent="0.3">
      <c r="X178" s="132"/>
      <c r="Y178" s="132"/>
      <c r="Z178" s="132"/>
      <c r="AA178" s="132"/>
      <c r="AB178" s="134"/>
      <c r="AC178" s="134"/>
      <c r="AD178" s="132"/>
      <c r="AE178" s="132"/>
      <c r="AF178" s="132"/>
      <c r="AG178" s="129" t="s">
        <v>947</v>
      </c>
      <c r="AH178" s="132"/>
      <c r="AJ178" s="132"/>
    </row>
    <row r="179" spans="24:36" x14ac:dyDescent="0.3">
      <c r="X179" s="132"/>
      <c r="Y179" s="132"/>
      <c r="Z179" s="132"/>
      <c r="AA179" s="132"/>
      <c r="AB179" s="134"/>
      <c r="AC179" s="134"/>
      <c r="AD179" s="132"/>
      <c r="AE179" s="132"/>
      <c r="AF179" s="132"/>
      <c r="AG179" s="129" t="s">
        <v>967</v>
      </c>
      <c r="AH179" s="132"/>
      <c r="AJ179" s="132"/>
    </row>
    <row r="180" spans="24:36" x14ac:dyDescent="0.3">
      <c r="X180" s="132"/>
      <c r="Y180" s="132"/>
      <c r="Z180" s="132"/>
      <c r="AA180" s="132"/>
      <c r="AB180" s="134"/>
      <c r="AC180" s="134"/>
      <c r="AD180" s="132"/>
      <c r="AE180" s="132"/>
      <c r="AF180" s="132"/>
      <c r="AG180" s="129" t="s">
        <v>973</v>
      </c>
      <c r="AH180" s="132"/>
      <c r="AJ180" s="132"/>
    </row>
    <row r="181" spans="24:36" x14ac:dyDescent="0.3">
      <c r="X181" s="132"/>
      <c r="Y181" s="132"/>
      <c r="Z181" s="132"/>
      <c r="AA181" s="132"/>
      <c r="AB181" s="134"/>
      <c r="AC181" s="134"/>
      <c r="AD181" s="132"/>
      <c r="AE181" s="132"/>
      <c r="AF181" s="132"/>
      <c r="AG181" s="129" t="s">
        <v>978</v>
      </c>
      <c r="AH181" s="132"/>
      <c r="AJ181" s="132"/>
    </row>
    <row r="182" spans="24:36" x14ac:dyDescent="0.3">
      <c r="X182" s="132"/>
      <c r="Y182" s="132"/>
      <c r="Z182" s="132"/>
      <c r="AA182" s="132"/>
      <c r="AB182" s="134"/>
      <c r="AC182" s="134"/>
      <c r="AD182" s="132"/>
      <c r="AE182" s="132"/>
      <c r="AF182" s="132"/>
      <c r="AG182" s="129" t="s">
        <v>977</v>
      </c>
      <c r="AH182" s="132"/>
      <c r="AJ182" s="132"/>
    </row>
    <row r="183" spans="24:36" x14ac:dyDescent="0.3">
      <c r="X183" s="132"/>
      <c r="Y183" s="132"/>
      <c r="Z183" s="132"/>
      <c r="AA183" s="132"/>
      <c r="AB183" s="134"/>
      <c r="AC183" s="134"/>
      <c r="AD183" s="132"/>
      <c r="AE183" s="132"/>
      <c r="AF183" s="132"/>
      <c r="AG183" s="129" t="s">
        <v>968</v>
      </c>
      <c r="AH183" s="132"/>
      <c r="AJ183" s="132"/>
    </row>
    <row r="184" spans="24:36" x14ac:dyDescent="0.3">
      <c r="X184" s="132"/>
      <c r="Y184" s="132"/>
      <c r="Z184" s="132"/>
      <c r="AA184" s="132"/>
      <c r="AB184" s="134"/>
      <c r="AC184" s="134"/>
      <c r="AD184" s="132"/>
      <c r="AE184" s="132"/>
      <c r="AF184" s="132"/>
      <c r="AG184" s="129" t="s">
        <v>1442</v>
      </c>
      <c r="AH184" s="132"/>
      <c r="AJ184" s="132"/>
    </row>
    <row r="185" spans="24:36" x14ac:dyDescent="0.3">
      <c r="X185" s="132"/>
      <c r="Y185" s="132"/>
      <c r="Z185" s="132"/>
      <c r="AA185" s="132"/>
      <c r="AB185" s="134"/>
      <c r="AC185" s="134"/>
      <c r="AD185" s="132"/>
      <c r="AE185" s="132"/>
      <c r="AF185" s="132"/>
      <c r="AG185" s="129" t="s">
        <v>971</v>
      </c>
      <c r="AH185" s="132"/>
      <c r="AJ185" s="132"/>
    </row>
    <row r="186" spans="24:36" x14ac:dyDescent="0.3">
      <c r="X186" s="132"/>
      <c r="Y186" s="132"/>
      <c r="Z186" s="132"/>
      <c r="AA186" s="132"/>
      <c r="AB186" s="134"/>
      <c r="AC186" s="134"/>
      <c r="AD186" s="132"/>
      <c r="AE186" s="132"/>
      <c r="AF186" s="132"/>
      <c r="AG186" s="129" t="s">
        <v>979</v>
      </c>
      <c r="AH186" s="132"/>
      <c r="AJ186" s="132"/>
    </row>
    <row r="187" spans="24:36" x14ac:dyDescent="0.3">
      <c r="X187" s="132"/>
      <c r="Y187" s="132"/>
      <c r="Z187" s="132"/>
      <c r="AA187" s="132"/>
      <c r="AB187" s="134"/>
      <c r="AC187" s="134"/>
      <c r="AD187" s="132"/>
      <c r="AE187" s="132"/>
      <c r="AF187" s="132"/>
      <c r="AG187" s="129" t="s">
        <v>969</v>
      </c>
      <c r="AH187" s="132"/>
      <c r="AJ187" s="132"/>
    </row>
    <row r="188" spans="24:36" x14ac:dyDescent="0.3">
      <c r="X188" s="132"/>
      <c r="Y188" s="132"/>
      <c r="Z188" s="132"/>
      <c r="AA188" s="132"/>
      <c r="AB188" s="134"/>
      <c r="AC188" s="134"/>
      <c r="AD188" s="132"/>
      <c r="AE188" s="132"/>
      <c r="AF188" s="132"/>
      <c r="AG188" s="129" t="s">
        <v>972</v>
      </c>
      <c r="AH188" s="132"/>
      <c r="AJ188" s="132"/>
    </row>
    <row r="189" spans="24:36" x14ac:dyDescent="0.3">
      <c r="X189" s="132"/>
      <c r="Y189" s="132"/>
      <c r="Z189" s="132"/>
      <c r="AA189" s="132"/>
      <c r="AB189" s="134"/>
      <c r="AC189" s="134"/>
      <c r="AD189" s="132"/>
      <c r="AE189" s="132"/>
      <c r="AF189" s="132"/>
      <c r="AG189" s="129" t="s">
        <v>975</v>
      </c>
      <c r="AH189" s="132"/>
      <c r="AJ189" s="132"/>
    </row>
    <row r="190" spans="24:36" x14ac:dyDescent="0.3">
      <c r="X190" s="132"/>
      <c r="Y190" s="132"/>
      <c r="Z190" s="132"/>
      <c r="AA190" s="132"/>
      <c r="AB190" s="134"/>
      <c r="AC190" s="134"/>
      <c r="AD190" s="132"/>
      <c r="AE190" s="132"/>
      <c r="AF190" s="132"/>
      <c r="AG190" s="129" t="s">
        <v>976</v>
      </c>
      <c r="AH190" s="132"/>
      <c r="AJ190" s="132"/>
    </row>
    <row r="191" spans="24:36" x14ac:dyDescent="0.3">
      <c r="X191" s="132"/>
      <c r="Y191" s="132"/>
      <c r="Z191" s="132"/>
      <c r="AA191" s="132"/>
      <c r="AB191" s="134"/>
      <c r="AC191" s="134"/>
      <c r="AD191" s="132"/>
      <c r="AE191" s="132"/>
      <c r="AF191" s="132"/>
      <c r="AG191" s="129" t="s">
        <v>980</v>
      </c>
      <c r="AH191" s="132"/>
      <c r="AJ191" s="132"/>
    </row>
    <row r="192" spans="24:36" x14ac:dyDescent="0.3">
      <c r="X192" s="132"/>
      <c r="Y192" s="132"/>
      <c r="Z192" s="132"/>
      <c r="AA192" s="132"/>
      <c r="AB192" s="134"/>
      <c r="AC192" s="134"/>
      <c r="AD192" s="132"/>
      <c r="AE192" s="132"/>
      <c r="AF192" s="132"/>
      <c r="AG192" s="129" t="s">
        <v>981</v>
      </c>
      <c r="AH192" s="132"/>
      <c r="AJ192" s="132"/>
    </row>
    <row r="193" spans="24:36" x14ac:dyDescent="0.3">
      <c r="X193" s="132"/>
      <c r="Y193" s="132"/>
      <c r="Z193" s="132"/>
      <c r="AA193" s="132"/>
      <c r="AB193" s="134"/>
      <c r="AC193" s="134"/>
      <c r="AD193" s="132"/>
      <c r="AE193" s="132"/>
      <c r="AF193" s="132"/>
      <c r="AG193" s="129" t="s">
        <v>983</v>
      </c>
      <c r="AH193" s="132"/>
      <c r="AJ193" s="132"/>
    </row>
    <row r="194" spans="24:36" x14ac:dyDescent="0.3">
      <c r="X194" s="132"/>
      <c r="Y194" s="132"/>
      <c r="Z194" s="132"/>
      <c r="AA194" s="132"/>
      <c r="AB194" s="134"/>
      <c r="AC194" s="134"/>
      <c r="AD194" s="132"/>
      <c r="AE194" s="132"/>
      <c r="AF194" s="132"/>
      <c r="AG194" s="129" t="s">
        <v>984</v>
      </c>
      <c r="AH194" s="132"/>
      <c r="AJ194" s="132"/>
    </row>
    <row r="195" spans="24:36" x14ac:dyDescent="0.3">
      <c r="X195" s="132"/>
      <c r="Y195" s="132"/>
      <c r="Z195" s="132"/>
      <c r="AA195" s="132"/>
      <c r="AB195" s="134"/>
      <c r="AC195" s="134"/>
      <c r="AD195" s="132"/>
      <c r="AE195" s="132"/>
      <c r="AF195" s="132"/>
      <c r="AG195" s="129" t="s">
        <v>806</v>
      </c>
      <c r="AH195" s="132"/>
      <c r="AJ195" s="132"/>
    </row>
    <row r="196" spans="24:36" x14ac:dyDescent="0.3">
      <c r="X196" s="132"/>
      <c r="Y196" s="132"/>
      <c r="Z196" s="132"/>
      <c r="AA196" s="132"/>
      <c r="AB196" s="134"/>
      <c r="AC196" s="134"/>
      <c r="AD196" s="132"/>
      <c r="AE196" s="132"/>
      <c r="AF196" s="132"/>
      <c r="AG196" s="129" t="s">
        <v>923</v>
      </c>
      <c r="AH196" s="132"/>
      <c r="AJ196" s="132"/>
    </row>
    <row r="197" spans="24:36" x14ac:dyDescent="0.3">
      <c r="X197" s="132"/>
      <c r="Y197" s="132"/>
      <c r="Z197" s="132"/>
      <c r="AA197" s="132"/>
      <c r="AB197" s="134"/>
      <c r="AC197" s="134"/>
      <c r="AD197" s="132"/>
      <c r="AE197" s="132"/>
      <c r="AF197" s="132"/>
      <c r="AG197" s="129" t="s">
        <v>931</v>
      </c>
      <c r="AH197" s="132"/>
      <c r="AJ197" s="132"/>
    </row>
    <row r="198" spans="24:36" x14ac:dyDescent="0.3">
      <c r="X198" s="132"/>
      <c r="Y198" s="132"/>
      <c r="Z198" s="132"/>
      <c r="AA198" s="132"/>
      <c r="AB198" s="134"/>
      <c r="AC198" s="134"/>
      <c r="AD198" s="132"/>
      <c r="AE198" s="132"/>
      <c r="AF198" s="132"/>
      <c r="AG198" s="129" t="s">
        <v>940</v>
      </c>
      <c r="AH198" s="132"/>
      <c r="AJ198" s="132"/>
    </row>
    <row r="199" spans="24:36" x14ac:dyDescent="0.3">
      <c r="X199" s="132"/>
      <c r="Y199" s="132"/>
      <c r="Z199" s="132"/>
      <c r="AA199" s="132"/>
      <c r="AB199" s="134"/>
      <c r="AC199" s="134"/>
      <c r="AD199" s="132"/>
      <c r="AE199" s="132"/>
      <c r="AF199" s="132"/>
      <c r="AG199" s="129" t="s">
        <v>974</v>
      </c>
      <c r="AH199" s="132"/>
      <c r="AJ199" s="132"/>
    </row>
    <row r="200" spans="24:36" x14ac:dyDescent="0.3">
      <c r="X200" s="132"/>
      <c r="Y200" s="132"/>
      <c r="Z200" s="132"/>
      <c r="AA200" s="132"/>
      <c r="AB200" s="134"/>
      <c r="AC200" s="134"/>
      <c r="AD200" s="132"/>
      <c r="AE200" s="132"/>
      <c r="AF200" s="132"/>
      <c r="AG200" s="129" t="s">
        <v>1024</v>
      </c>
      <c r="AH200" s="132"/>
      <c r="AJ200" s="132"/>
    </row>
    <row r="201" spans="24:36" x14ac:dyDescent="0.3">
      <c r="X201" s="132"/>
      <c r="Y201" s="132"/>
      <c r="Z201" s="132"/>
      <c r="AA201" s="132"/>
      <c r="AB201" s="134"/>
      <c r="AC201" s="134"/>
      <c r="AD201" s="132"/>
      <c r="AE201" s="132"/>
      <c r="AF201" s="132"/>
      <c r="AG201" s="129" t="s">
        <v>1031</v>
      </c>
      <c r="AH201" s="132"/>
      <c r="AJ201" s="132"/>
    </row>
    <row r="202" spans="24:36" x14ac:dyDescent="0.3">
      <c r="X202" s="132"/>
      <c r="Y202" s="132"/>
      <c r="Z202" s="132"/>
      <c r="AA202" s="132"/>
      <c r="AB202" s="134"/>
      <c r="AC202" s="134"/>
      <c r="AD202" s="132"/>
      <c r="AE202" s="132"/>
      <c r="AF202" s="132"/>
      <c r="AG202" s="129" t="s">
        <v>993</v>
      </c>
      <c r="AH202" s="132"/>
      <c r="AJ202" s="132"/>
    </row>
    <row r="203" spans="24:36" x14ac:dyDescent="0.3">
      <c r="X203" s="132"/>
      <c r="Y203" s="132"/>
      <c r="Z203" s="132"/>
      <c r="AA203" s="132"/>
      <c r="AB203" s="134"/>
      <c r="AC203" s="134"/>
      <c r="AD203" s="132"/>
      <c r="AE203" s="132"/>
      <c r="AF203" s="132"/>
      <c r="AG203" s="129" t="s">
        <v>998</v>
      </c>
      <c r="AH203" s="132"/>
      <c r="AJ203" s="132"/>
    </row>
    <row r="204" spans="24:36" x14ac:dyDescent="0.3">
      <c r="X204" s="132"/>
      <c r="Y204" s="132"/>
      <c r="Z204" s="132"/>
      <c r="AA204" s="132"/>
      <c r="AB204" s="134"/>
      <c r="AC204" s="134"/>
      <c r="AD204" s="132"/>
      <c r="AE204" s="132"/>
      <c r="AF204" s="132"/>
      <c r="AG204" s="129" t="s">
        <v>985</v>
      </c>
      <c r="AH204" s="132"/>
      <c r="AJ204" s="132"/>
    </row>
    <row r="205" spans="24:36" x14ac:dyDescent="0.3">
      <c r="X205" s="132"/>
      <c r="Y205" s="132"/>
      <c r="Z205" s="132"/>
      <c r="AA205" s="132"/>
      <c r="AB205" s="134"/>
      <c r="AC205" s="134"/>
      <c r="AD205" s="132"/>
      <c r="AE205" s="132"/>
      <c r="AF205" s="132"/>
      <c r="AG205" s="129" t="s">
        <v>994</v>
      </c>
      <c r="AH205" s="132"/>
      <c r="AJ205" s="132"/>
    </row>
    <row r="206" spans="24:36" x14ac:dyDescent="0.3">
      <c r="X206" s="132"/>
      <c r="Y206" s="132"/>
      <c r="Z206" s="132"/>
      <c r="AA206" s="132"/>
      <c r="AB206" s="134"/>
      <c r="AC206" s="134"/>
      <c r="AD206" s="132"/>
      <c r="AE206" s="132"/>
      <c r="AF206" s="132"/>
      <c r="AG206" s="129" t="s">
        <v>982</v>
      </c>
      <c r="AH206" s="132"/>
      <c r="AJ206" s="132"/>
    </row>
    <row r="207" spans="24:36" x14ac:dyDescent="0.3">
      <c r="X207" s="132"/>
      <c r="Y207" s="132"/>
      <c r="Z207" s="132"/>
      <c r="AA207" s="132"/>
      <c r="AB207" s="134"/>
      <c r="AC207" s="134"/>
      <c r="AD207" s="132"/>
      <c r="AE207" s="132"/>
      <c r="AF207" s="132"/>
      <c r="AG207" s="129" t="s">
        <v>987</v>
      </c>
      <c r="AH207" s="132"/>
      <c r="AJ207" s="132"/>
    </row>
    <row r="208" spans="24:36" x14ac:dyDescent="0.3">
      <c r="X208" s="132"/>
      <c r="Y208" s="132"/>
      <c r="Z208" s="132"/>
      <c r="AA208" s="132"/>
      <c r="AB208" s="134"/>
      <c r="AC208" s="134"/>
      <c r="AD208" s="132"/>
      <c r="AE208" s="132"/>
      <c r="AF208" s="132"/>
      <c r="AG208" s="129" t="s">
        <v>992</v>
      </c>
      <c r="AH208" s="132"/>
      <c r="AJ208" s="132"/>
    </row>
    <row r="209" spans="24:36" x14ac:dyDescent="0.3">
      <c r="X209" s="132"/>
      <c r="Y209" s="132"/>
      <c r="Z209" s="132"/>
      <c r="AA209" s="132"/>
      <c r="AB209" s="134"/>
      <c r="AC209" s="134"/>
      <c r="AD209" s="132"/>
      <c r="AE209" s="132"/>
      <c r="AF209" s="132"/>
      <c r="AG209" s="129" t="s">
        <v>989</v>
      </c>
      <c r="AH209" s="132"/>
      <c r="AJ209" s="132"/>
    </row>
    <row r="210" spans="24:36" x14ac:dyDescent="0.3">
      <c r="X210" s="132"/>
      <c r="Y210" s="132"/>
      <c r="Z210" s="132"/>
      <c r="AA210" s="132"/>
      <c r="AB210" s="134"/>
      <c r="AC210" s="134"/>
      <c r="AD210" s="132"/>
      <c r="AE210" s="132"/>
      <c r="AF210" s="132"/>
      <c r="AG210" s="129" t="s">
        <v>1000</v>
      </c>
      <c r="AH210" s="132"/>
      <c r="AJ210" s="132"/>
    </row>
    <row r="211" spans="24:36" x14ac:dyDescent="0.3">
      <c r="X211" s="132"/>
      <c r="Y211" s="132"/>
      <c r="Z211" s="132"/>
      <c r="AA211" s="132"/>
      <c r="AB211" s="134"/>
      <c r="AC211" s="134"/>
      <c r="AD211" s="132"/>
      <c r="AE211" s="132"/>
      <c r="AF211" s="132"/>
      <c r="AG211" s="129" t="s">
        <v>986</v>
      </c>
      <c r="AH211" s="132"/>
      <c r="AJ211" s="132"/>
    </row>
    <row r="212" spans="24:36" x14ac:dyDescent="0.3">
      <c r="X212" s="132"/>
      <c r="Y212" s="132"/>
      <c r="Z212" s="132"/>
      <c r="AA212" s="132"/>
      <c r="AB212" s="134"/>
      <c r="AC212" s="134"/>
      <c r="AD212" s="132"/>
      <c r="AE212" s="132"/>
      <c r="AF212" s="132"/>
      <c r="AG212" s="129" t="s">
        <v>995</v>
      </c>
      <c r="AH212" s="132"/>
      <c r="AJ212" s="132"/>
    </row>
    <row r="213" spans="24:36" x14ac:dyDescent="0.3">
      <c r="X213" s="132"/>
      <c r="Y213" s="132"/>
      <c r="Z213" s="132"/>
      <c r="AA213" s="132"/>
      <c r="AB213" s="134"/>
      <c r="AC213" s="134"/>
      <c r="AD213" s="132"/>
      <c r="AE213" s="132"/>
      <c r="AF213" s="132"/>
      <c r="AG213" s="129" t="s">
        <v>1034</v>
      </c>
      <c r="AH213" s="132"/>
      <c r="AJ213" s="132"/>
    </row>
    <row r="214" spans="24:36" x14ac:dyDescent="0.3">
      <c r="X214" s="132"/>
      <c r="Y214" s="132"/>
      <c r="Z214" s="132"/>
      <c r="AA214" s="132"/>
      <c r="AB214" s="134"/>
      <c r="AC214" s="134"/>
      <c r="AD214" s="132"/>
      <c r="AE214" s="132"/>
      <c r="AF214" s="132"/>
      <c r="AG214" s="132" t="s">
        <v>898</v>
      </c>
      <c r="AH214" s="132"/>
      <c r="AJ214" s="132"/>
    </row>
    <row r="215" spans="24:36" x14ac:dyDescent="0.3">
      <c r="X215" s="132"/>
      <c r="Y215" s="132"/>
      <c r="Z215" s="132"/>
      <c r="AA215" s="132"/>
      <c r="AB215" s="134"/>
      <c r="AC215" s="134"/>
      <c r="AD215" s="132"/>
      <c r="AE215" s="132"/>
      <c r="AF215" s="132"/>
      <c r="AG215" s="129" t="s">
        <v>997</v>
      </c>
      <c r="AH215" s="132"/>
      <c r="AJ215" s="132"/>
    </row>
    <row r="216" spans="24:36" x14ac:dyDescent="0.3">
      <c r="X216" s="132"/>
      <c r="Y216" s="132"/>
      <c r="Z216" s="132"/>
      <c r="AA216" s="132"/>
      <c r="AB216" s="134"/>
      <c r="AC216" s="134"/>
      <c r="AD216" s="132"/>
      <c r="AE216" s="132"/>
      <c r="AF216" s="132"/>
      <c r="AG216" s="129" t="s">
        <v>932</v>
      </c>
      <c r="AH216" s="132"/>
      <c r="AJ216" s="132"/>
    </row>
    <row r="217" spans="24:36" x14ac:dyDescent="0.3">
      <c r="X217" s="132"/>
      <c r="Y217" s="132"/>
      <c r="Z217" s="132"/>
      <c r="AA217" s="132"/>
      <c r="AB217" s="134"/>
      <c r="AC217" s="134"/>
      <c r="AD217" s="132"/>
      <c r="AE217" s="132"/>
      <c r="AF217" s="132"/>
      <c r="AG217" s="129" t="s">
        <v>990</v>
      </c>
      <c r="AH217" s="132"/>
      <c r="AJ217" s="132"/>
    </row>
    <row r="218" spans="24:36" x14ac:dyDescent="0.3">
      <c r="X218" s="132"/>
      <c r="Y218" s="132"/>
      <c r="Z218" s="132"/>
      <c r="AA218" s="132"/>
      <c r="AB218" s="134"/>
      <c r="AC218" s="134"/>
      <c r="AD218" s="132"/>
      <c r="AE218" s="132"/>
      <c r="AF218" s="132"/>
      <c r="AG218" s="129" t="s">
        <v>988</v>
      </c>
      <c r="AH218" s="132"/>
      <c r="AJ218" s="132"/>
    </row>
    <row r="219" spans="24:36" x14ac:dyDescent="0.3">
      <c r="X219" s="132"/>
      <c r="Y219" s="132"/>
      <c r="Z219" s="132"/>
      <c r="AA219" s="132"/>
      <c r="AB219" s="134"/>
      <c r="AC219" s="134"/>
      <c r="AD219" s="132"/>
      <c r="AE219" s="132"/>
      <c r="AF219" s="132"/>
      <c r="AG219" s="129" t="s">
        <v>996</v>
      </c>
      <c r="AH219" s="132"/>
      <c r="AJ219" s="132"/>
    </row>
    <row r="220" spans="24:36" x14ac:dyDescent="0.3">
      <c r="X220" s="132"/>
      <c r="Y220" s="132"/>
      <c r="Z220" s="132"/>
      <c r="AA220" s="132"/>
      <c r="AB220" s="134"/>
      <c r="AC220" s="134"/>
      <c r="AD220" s="132"/>
      <c r="AE220" s="132"/>
      <c r="AF220" s="132"/>
      <c r="AG220" s="129" t="s">
        <v>991</v>
      </c>
      <c r="AH220" s="132"/>
      <c r="AJ220" s="132"/>
    </row>
    <row r="221" spans="24:36" x14ac:dyDescent="0.3">
      <c r="X221" s="132"/>
      <c r="Y221" s="132"/>
      <c r="Z221" s="132"/>
      <c r="AA221" s="132"/>
      <c r="AB221" s="134"/>
      <c r="AC221" s="134"/>
      <c r="AD221" s="132"/>
      <c r="AE221" s="132"/>
      <c r="AF221" s="132"/>
      <c r="AG221" s="129" t="s">
        <v>842</v>
      </c>
      <c r="AH221" s="132"/>
      <c r="AJ221" s="132"/>
    </row>
    <row r="222" spans="24:36" x14ac:dyDescent="0.3">
      <c r="X222" s="132"/>
      <c r="Y222" s="132"/>
      <c r="Z222" s="132"/>
      <c r="AA222" s="132"/>
      <c r="AB222" s="134"/>
      <c r="AC222" s="134"/>
      <c r="AD222" s="132"/>
      <c r="AE222" s="132"/>
      <c r="AF222" s="132"/>
      <c r="AG222" s="129" t="s">
        <v>1001</v>
      </c>
      <c r="AH222" s="132"/>
      <c r="AJ222" s="132"/>
    </row>
    <row r="223" spans="24:36" x14ac:dyDescent="0.3">
      <c r="X223" s="132"/>
      <c r="Y223" s="132"/>
      <c r="Z223" s="132"/>
      <c r="AA223" s="132"/>
      <c r="AB223" s="134"/>
      <c r="AC223" s="134"/>
      <c r="AD223" s="132"/>
      <c r="AE223" s="132"/>
      <c r="AF223" s="132"/>
      <c r="AG223" s="129" t="s">
        <v>1443</v>
      </c>
      <c r="AH223" s="132"/>
      <c r="AJ223" s="132"/>
    </row>
    <row r="224" spans="24:36" x14ac:dyDescent="0.3">
      <c r="X224" s="132"/>
      <c r="Y224" s="132"/>
      <c r="Z224" s="132"/>
      <c r="AA224" s="132"/>
      <c r="AB224" s="134"/>
      <c r="AC224" s="134"/>
      <c r="AD224" s="132"/>
      <c r="AE224" s="132"/>
      <c r="AF224" s="132"/>
      <c r="AG224" s="129" t="s">
        <v>1007</v>
      </c>
      <c r="AH224" s="132"/>
      <c r="AJ224" s="132"/>
    </row>
    <row r="225" spans="24:36" x14ac:dyDescent="0.3">
      <c r="X225" s="132"/>
      <c r="Y225" s="132"/>
      <c r="Z225" s="132"/>
      <c r="AA225" s="132"/>
      <c r="AB225" s="134"/>
      <c r="AC225" s="134"/>
      <c r="AD225" s="132"/>
      <c r="AE225" s="132"/>
      <c r="AF225" s="132"/>
      <c r="AG225" s="129" t="s">
        <v>1016</v>
      </c>
      <c r="AH225" s="132"/>
      <c r="AJ225" s="132"/>
    </row>
    <row r="226" spans="24:36" x14ac:dyDescent="0.3">
      <c r="X226" s="132"/>
      <c r="Y226" s="132"/>
      <c r="Z226" s="132"/>
      <c r="AA226" s="132"/>
      <c r="AB226" s="134"/>
      <c r="AC226" s="134"/>
      <c r="AD226" s="132"/>
      <c r="AE226" s="132"/>
      <c r="AF226" s="132"/>
      <c r="AG226" s="129" t="s">
        <v>1006</v>
      </c>
      <c r="AH226" s="132"/>
      <c r="AJ226" s="132"/>
    </row>
    <row r="227" spans="24:36" x14ac:dyDescent="0.3">
      <c r="X227" s="132"/>
      <c r="Y227" s="132"/>
      <c r="Z227" s="132"/>
      <c r="AA227" s="132"/>
      <c r="AB227" s="134"/>
      <c r="AC227" s="134"/>
      <c r="AD227" s="132"/>
      <c r="AE227" s="132"/>
      <c r="AF227" s="132"/>
      <c r="AG227" s="129" t="s">
        <v>1009</v>
      </c>
      <c r="AH227" s="132"/>
      <c r="AJ227" s="132"/>
    </row>
    <row r="228" spans="24:36" x14ac:dyDescent="0.3">
      <c r="X228" s="132"/>
      <c r="Y228" s="132"/>
      <c r="Z228" s="132"/>
      <c r="AA228" s="132"/>
      <c r="AB228" s="134"/>
      <c r="AC228" s="134"/>
      <c r="AD228" s="132"/>
      <c r="AE228" s="132"/>
      <c r="AF228" s="132"/>
      <c r="AG228" s="129" t="s">
        <v>1005</v>
      </c>
      <c r="AH228" s="132"/>
      <c r="AJ228" s="132"/>
    </row>
    <row r="229" spans="24:36" x14ac:dyDescent="0.3">
      <c r="X229" s="132"/>
      <c r="Y229" s="132"/>
      <c r="Z229" s="132"/>
      <c r="AA229" s="132"/>
      <c r="AB229" s="134"/>
      <c r="AC229" s="134"/>
      <c r="AD229" s="132"/>
      <c r="AE229" s="132"/>
      <c r="AF229" s="132"/>
      <c r="AG229" s="129" t="s">
        <v>1008</v>
      </c>
      <c r="AH229" s="132"/>
      <c r="AJ229" s="132"/>
    </row>
    <row r="230" spans="24:36" x14ac:dyDescent="0.3">
      <c r="X230" s="132"/>
      <c r="Y230" s="132"/>
      <c r="Z230" s="132"/>
      <c r="AA230" s="132"/>
      <c r="AB230" s="134"/>
      <c r="AC230" s="134"/>
      <c r="AD230" s="132"/>
      <c r="AE230" s="132"/>
      <c r="AF230" s="132"/>
      <c r="AG230" s="129" t="s">
        <v>1012</v>
      </c>
      <c r="AH230" s="132"/>
      <c r="AJ230" s="132"/>
    </row>
    <row r="231" spans="24:36" x14ac:dyDescent="0.3">
      <c r="X231" s="132"/>
      <c r="Y231" s="132"/>
      <c r="Z231" s="132"/>
      <c r="AA231" s="132"/>
      <c r="AB231" s="134"/>
      <c r="AC231" s="134"/>
      <c r="AD231" s="132"/>
      <c r="AE231" s="132"/>
      <c r="AF231" s="132"/>
      <c r="AG231" s="129" t="s">
        <v>1014</v>
      </c>
      <c r="AH231" s="132"/>
      <c r="AJ231" s="132"/>
    </row>
    <row r="232" spans="24:36" x14ac:dyDescent="0.3">
      <c r="X232" s="132"/>
      <c r="Y232" s="132"/>
      <c r="Z232" s="132"/>
      <c r="AA232" s="132"/>
      <c r="AB232" s="134"/>
      <c r="AC232" s="134"/>
      <c r="AD232" s="132"/>
      <c r="AE232" s="132"/>
      <c r="AF232" s="132"/>
      <c r="AG232" s="129" t="s">
        <v>1011</v>
      </c>
      <c r="AH232" s="132"/>
      <c r="AJ232" s="132"/>
    </row>
    <row r="233" spans="24:36" x14ac:dyDescent="0.3">
      <c r="X233" s="132"/>
      <c r="Y233" s="132"/>
      <c r="Z233" s="132"/>
      <c r="AA233" s="132"/>
      <c r="AB233" s="134"/>
      <c r="AC233" s="134"/>
      <c r="AD233" s="132"/>
      <c r="AE233" s="132"/>
      <c r="AF233" s="132"/>
      <c r="AG233" s="129" t="s">
        <v>1013</v>
      </c>
      <c r="AH233" s="132"/>
      <c r="AJ233" s="132"/>
    </row>
    <row r="234" spans="24:36" x14ac:dyDescent="0.3">
      <c r="X234" s="132"/>
      <c r="Y234" s="132"/>
      <c r="Z234" s="132"/>
      <c r="AA234" s="132"/>
      <c r="AB234" s="134"/>
      <c r="AC234" s="134"/>
      <c r="AD234" s="132"/>
      <c r="AE234" s="132"/>
      <c r="AF234" s="132"/>
      <c r="AG234" s="129" t="s">
        <v>1010</v>
      </c>
      <c r="AH234" s="132"/>
      <c r="AJ234" s="132"/>
    </row>
    <row r="235" spans="24:36" x14ac:dyDescent="0.3">
      <c r="X235" s="132"/>
      <c r="Y235" s="132"/>
      <c r="Z235" s="132"/>
      <c r="AA235" s="132"/>
      <c r="AB235" s="134"/>
      <c r="AC235" s="134"/>
      <c r="AD235" s="132"/>
      <c r="AE235" s="132"/>
      <c r="AF235" s="132"/>
      <c r="AG235" s="129" t="s">
        <v>1002</v>
      </c>
      <c r="AH235" s="132"/>
      <c r="AJ235" s="132"/>
    </row>
    <row r="236" spans="24:36" x14ac:dyDescent="0.3">
      <c r="X236" s="132"/>
      <c r="Y236" s="132"/>
      <c r="Z236" s="132"/>
      <c r="AA236" s="132"/>
      <c r="AB236" s="134"/>
      <c r="AC236" s="134"/>
      <c r="AD236" s="132"/>
      <c r="AE236" s="132"/>
      <c r="AF236" s="132"/>
      <c r="AG236" s="129" t="s">
        <v>1015</v>
      </c>
      <c r="AH236" s="132"/>
      <c r="AJ236" s="132"/>
    </row>
    <row r="237" spans="24:36" x14ac:dyDescent="0.3">
      <c r="X237" s="132"/>
      <c r="Y237" s="132"/>
      <c r="Z237" s="132"/>
      <c r="AA237" s="132"/>
      <c r="AB237" s="134"/>
      <c r="AC237" s="134"/>
      <c r="AD237" s="132"/>
      <c r="AE237" s="132"/>
      <c r="AF237" s="132"/>
      <c r="AG237" s="129" t="s">
        <v>1018</v>
      </c>
      <c r="AH237" s="132"/>
      <c r="AJ237" s="132"/>
    </row>
    <row r="238" spans="24:36" x14ac:dyDescent="0.3">
      <c r="X238" s="132"/>
      <c r="Y238" s="132"/>
      <c r="Z238" s="132"/>
      <c r="AA238" s="132"/>
      <c r="AB238" s="134"/>
      <c r="AC238" s="134"/>
      <c r="AD238" s="132"/>
      <c r="AE238" s="132"/>
      <c r="AF238" s="132"/>
      <c r="AG238" s="129" t="s">
        <v>1017</v>
      </c>
      <c r="AH238" s="132"/>
      <c r="AJ238" s="132"/>
    </row>
    <row r="239" spans="24:36" x14ac:dyDescent="0.3">
      <c r="X239" s="132"/>
      <c r="Y239" s="132"/>
      <c r="Z239" s="132"/>
      <c r="AA239" s="132"/>
      <c r="AB239" s="134"/>
      <c r="AC239" s="134"/>
      <c r="AD239" s="132"/>
      <c r="AE239" s="132"/>
      <c r="AF239" s="132"/>
      <c r="AG239" s="129" t="s">
        <v>763</v>
      </c>
      <c r="AH239" s="132"/>
      <c r="AJ239" s="132"/>
    </row>
    <row r="240" spans="24:36" x14ac:dyDescent="0.3">
      <c r="X240" s="132"/>
      <c r="Y240" s="132"/>
      <c r="Z240" s="132"/>
      <c r="AA240" s="132"/>
      <c r="AB240" s="134"/>
      <c r="AC240" s="134"/>
      <c r="AD240" s="132"/>
      <c r="AE240" s="132"/>
      <c r="AF240" s="132"/>
      <c r="AG240" s="129" t="s">
        <v>709</v>
      </c>
      <c r="AH240" s="132"/>
      <c r="AJ240" s="132"/>
    </row>
    <row r="241" spans="24:36" x14ac:dyDescent="0.3">
      <c r="X241" s="132"/>
      <c r="Y241" s="132"/>
      <c r="Z241" s="132"/>
      <c r="AA241" s="132"/>
      <c r="AB241" s="134"/>
      <c r="AC241" s="134"/>
      <c r="AD241" s="132"/>
      <c r="AE241" s="132"/>
      <c r="AF241" s="132"/>
      <c r="AG241" s="129" t="s">
        <v>1019</v>
      </c>
      <c r="AH241" s="132"/>
      <c r="AJ241" s="132"/>
    </row>
    <row r="242" spans="24:36" x14ac:dyDescent="0.3">
      <c r="X242" s="132"/>
      <c r="Y242" s="132"/>
      <c r="Z242" s="132"/>
      <c r="AA242" s="132"/>
      <c r="AB242" s="134"/>
      <c r="AC242" s="134"/>
      <c r="AD242" s="132"/>
      <c r="AE242" s="132"/>
      <c r="AF242" s="132"/>
      <c r="AG242" s="129" t="s">
        <v>1020</v>
      </c>
      <c r="AH242" s="132"/>
      <c r="AJ242" s="132"/>
    </row>
    <row r="243" spans="24:36" x14ac:dyDescent="0.3">
      <c r="X243" s="132"/>
      <c r="Y243" s="132"/>
      <c r="Z243" s="132"/>
      <c r="AA243" s="132"/>
      <c r="AB243" s="134"/>
      <c r="AC243" s="134"/>
      <c r="AD243" s="132"/>
      <c r="AE243" s="132"/>
      <c r="AF243" s="132"/>
      <c r="AG243" s="129" t="s">
        <v>1444</v>
      </c>
      <c r="AH243" s="132"/>
      <c r="AJ243" s="132"/>
    </row>
    <row r="244" spans="24:36" x14ac:dyDescent="0.3">
      <c r="X244" s="132"/>
      <c r="Y244" s="132"/>
      <c r="Z244" s="132"/>
      <c r="AA244" s="132"/>
      <c r="AB244" s="134"/>
      <c r="AC244" s="134"/>
      <c r="AD244" s="132"/>
      <c r="AE244" s="132"/>
      <c r="AF244" s="132"/>
      <c r="AG244" s="129" t="s">
        <v>1021</v>
      </c>
      <c r="AH244" s="132"/>
      <c r="AJ244" s="132"/>
    </row>
    <row r="245" spans="24:36" x14ac:dyDescent="0.3">
      <c r="X245" s="132"/>
      <c r="Y245" s="132"/>
      <c r="Z245" s="132"/>
      <c r="AA245" s="132"/>
      <c r="AB245" s="134"/>
      <c r="AC245" s="134"/>
      <c r="AD245" s="132"/>
      <c r="AE245" s="132"/>
      <c r="AF245" s="132"/>
      <c r="AG245" s="129" t="s">
        <v>1022</v>
      </c>
      <c r="AH245" s="132"/>
      <c r="AJ245" s="132"/>
    </row>
    <row r="246" spans="24:36" x14ac:dyDescent="0.3">
      <c r="X246" s="132"/>
      <c r="Y246" s="132"/>
      <c r="Z246" s="132"/>
      <c r="AA246" s="132"/>
      <c r="AB246" s="134"/>
      <c r="AC246" s="134"/>
      <c r="AD246" s="132"/>
      <c r="AE246" s="132"/>
      <c r="AF246" s="132"/>
      <c r="AG246" s="129" t="s">
        <v>1029</v>
      </c>
      <c r="AH246" s="132"/>
      <c r="AJ246" s="132"/>
    </row>
    <row r="247" spans="24:36" x14ac:dyDescent="0.3">
      <c r="X247" s="132"/>
      <c r="Y247" s="132"/>
      <c r="Z247" s="132"/>
      <c r="AA247" s="132"/>
      <c r="AB247" s="134"/>
      <c r="AC247" s="134"/>
      <c r="AD247" s="132"/>
      <c r="AE247" s="132"/>
      <c r="AF247" s="132"/>
      <c r="AG247" s="129" t="s">
        <v>1025</v>
      </c>
      <c r="AH247" s="132"/>
      <c r="AJ247" s="132"/>
    </row>
    <row r="248" spans="24:36" x14ac:dyDescent="0.3">
      <c r="X248" s="132"/>
      <c r="Y248" s="132"/>
      <c r="Z248" s="132"/>
      <c r="AA248" s="132"/>
      <c r="AB248" s="134"/>
      <c r="AC248" s="134"/>
      <c r="AD248" s="132"/>
      <c r="AE248" s="132"/>
      <c r="AF248" s="132"/>
      <c r="AG248" s="129" t="s">
        <v>1028</v>
      </c>
      <c r="AH248" s="132"/>
      <c r="AJ248" s="132"/>
    </row>
    <row r="249" spans="24:36" x14ac:dyDescent="0.3">
      <c r="X249" s="132"/>
      <c r="Y249" s="132"/>
      <c r="Z249" s="132"/>
      <c r="AA249" s="132"/>
      <c r="AB249" s="134"/>
      <c r="AC249" s="134"/>
      <c r="AD249" s="132"/>
      <c r="AE249" s="132"/>
      <c r="AF249" s="132"/>
      <c r="AG249" s="129" t="s">
        <v>1027</v>
      </c>
      <c r="AH249" s="132"/>
      <c r="AJ249" s="132"/>
    </row>
    <row r="250" spans="24:36" x14ac:dyDescent="0.3">
      <c r="X250" s="132"/>
      <c r="Y250" s="132"/>
      <c r="Z250" s="132"/>
      <c r="AA250" s="132"/>
      <c r="AB250" s="134"/>
      <c r="AC250" s="134"/>
      <c r="AD250" s="132"/>
      <c r="AE250" s="132"/>
      <c r="AF250" s="132"/>
      <c r="AG250" s="129" t="s">
        <v>1026</v>
      </c>
      <c r="AH250" s="132"/>
      <c r="AJ250" s="132"/>
    </row>
    <row r="251" spans="24:36" x14ac:dyDescent="0.3">
      <c r="X251" s="132"/>
      <c r="Y251" s="132"/>
      <c r="Z251" s="132"/>
      <c r="AA251" s="132"/>
      <c r="AB251" s="134"/>
      <c r="AC251" s="134"/>
      <c r="AD251" s="132"/>
      <c r="AE251" s="132"/>
      <c r="AF251" s="132"/>
      <c r="AG251" s="129" t="s">
        <v>1030</v>
      </c>
      <c r="AH251" s="132"/>
      <c r="AJ251" s="132"/>
    </row>
    <row r="252" spans="24:36" x14ac:dyDescent="0.3">
      <c r="X252" s="132"/>
      <c r="Y252" s="132"/>
      <c r="Z252" s="132"/>
      <c r="AA252" s="132"/>
      <c r="AB252" s="134"/>
      <c r="AC252" s="134"/>
      <c r="AD252" s="132"/>
      <c r="AE252" s="132"/>
      <c r="AF252" s="132"/>
      <c r="AG252" s="132" t="s">
        <v>878</v>
      </c>
      <c r="AH252" s="132"/>
      <c r="AJ252" s="132"/>
    </row>
    <row r="253" spans="24:36" x14ac:dyDescent="0.3">
      <c r="X253" s="132"/>
      <c r="Y253" s="132"/>
      <c r="Z253" s="132"/>
      <c r="AA253" s="132"/>
      <c r="AB253" s="134"/>
      <c r="AC253" s="134"/>
      <c r="AD253" s="132"/>
      <c r="AE253" s="132"/>
      <c r="AF253" s="132"/>
      <c r="AG253" s="132" t="s">
        <v>1032</v>
      </c>
      <c r="AH253" s="132"/>
      <c r="AJ253" s="132"/>
    </row>
    <row r="254" spans="24:36" x14ac:dyDescent="0.3">
      <c r="X254" s="132"/>
      <c r="Y254" s="132"/>
      <c r="Z254" s="132"/>
      <c r="AA254" s="132"/>
      <c r="AB254" s="134"/>
      <c r="AC254" s="134"/>
      <c r="AD254" s="132"/>
      <c r="AE254" s="132"/>
      <c r="AF254" s="132"/>
      <c r="AG254" s="132" t="s">
        <v>1035</v>
      </c>
      <c r="AH254" s="132"/>
      <c r="AJ254" s="132"/>
    </row>
    <row r="255" spans="24:36" x14ac:dyDescent="0.3">
      <c r="X255" s="132"/>
      <c r="Y255" s="132"/>
      <c r="Z255" s="132"/>
      <c r="AA255" s="132"/>
      <c r="AB255" s="134"/>
      <c r="AC255" s="134"/>
      <c r="AD255" s="132"/>
      <c r="AE255" s="132"/>
      <c r="AF255" s="132"/>
      <c r="AG255" s="132" t="s">
        <v>1036</v>
      </c>
      <c r="AH255" s="132"/>
      <c r="AJ255" s="132"/>
    </row>
    <row r="256" spans="24:36" x14ac:dyDescent="0.3">
      <c r="X256" s="132"/>
      <c r="Y256" s="132"/>
      <c r="Z256" s="132"/>
      <c r="AA256" s="132"/>
      <c r="AB256" s="134"/>
      <c r="AC256" s="134"/>
      <c r="AD256" s="132"/>
      <c r="AE256" s="132"/>
      <c r="AF256" s="132"/>
      <c r="AG256" s="132"/>
      <c r="AH256" s="132"/>
      <c r="AJ256" s="132"/>
    </row>
    <row r="257" spans="24:36" x14ac:dyDescent="0.3">
      <c r="X257" s="132"/>
      <c r="Y257" s="132"/>
      <c r="Z257" s="132"/>
      <c r="AA257" s="132"/>
      <c r="AB257" s="134"/>
      <c r="AC257" s="134"/>
      <c r="AD257" s="132"/>
      <c r="AE257" s="132"/>
      <c r="AF257" s="132"/>
      <c r="AG257" s="132"/>
      <c r="AH257" s="132"/>
      <c r="AJ257" s="132"/>
    </row>
    <row r="258" spans="24:36" x14ac:dyDescent="0.3">
      <c r="X258" s="132"/>
      <c r="Y258" s="132"/>
      <c r="Z258" s="132"/>
      <c r="AA258" s="132"/>
      <c r="AB258" s="134"/>
      <c r="AC258" s="134"/>
      <c r="AD258" s="132"/>
      <c r="AE258" s="132"/>
      <c r="AF258" s="132"/>
      <c r="AG258" s="132"/>
      <c r="AH258" s="132"/>
      <c r="AJ258" s="132"/>
    </row>
    <row r="259" spans="24:36" x14ac:dyDescent="0.3">
      <c r="X259" s="132"/>
      <c r="Y259" s="132"/>
      <c r="Z259" s="132"/>
      <c r="AA259" s="132"/>
      <c r="AB259" s="134"/>
      <c r="AC259" s="134"/>
      <c r="AD259" s="132"/>
      <c r="AE259" s="132"/>
      <c r="AF259" s="132"/>
      <c r="AG259" s="132"/>
      <c r="AH259" s="132"/>
      <c r="AJ259" s="132"/>
    </row>
    <row r="260" spans="24:36" x14ac:dyDescent="0.3">
      <c r="X260" s="132"/>
      <c r="Y260" s="132"/>
      <c r="Z260" s="132"/>
      <c r="AA260" s="132"/>
      <c r="AB260" s="134"/>
      <c r="AC260" s="134"/>
      <c r="AD260" s="132"/>
      <c r="AE260" s="132"/>
      <c r="AF260" s="132"/>
      <c r="AG260" s="132"/>
      <c r="AH260" s="132"/>
      <c r="AJ260" s="132"/>
    </row>
    <row r="261" spans="24:36" x14ac:dyDescent="0.3">
      <c r="X261" s="132"/>
      <c r="Y261" s="132"/>
      <c r="Z261" s="132"/>
      <c r="AA261" s="132"/>
      <c r="AB261" s="134"/>
      <c r="AC261" s="134"/>
      <c r="AD261" s="132"/>
      <c r="AE261" s="132"/>
      <c r="AF261" s="132"/>
      <c r="AG261" s="132"/>
      <c r="AH261" s="132"/>
      <c r="AJ261" s="132"/>
    </row>
    <row r="262" spans="24:36" x14ac:dyDescent="0.3">
      <c r="X262" s="132"/>
      <c r="Y262" s="132"/>
      <c r="Z262" s="132"/>
      <c r="AA262" s="132"/>
      <c r="AB262" s="134"/>
      <c r="AC262" s="134"/>
      <c r="AD262" s="132"/>
      <c r="AE262" s="132"/>
      <c r="AF262" s="132"/>
      <c r="AG262" s="132"/>
      <c r="AH262" s="132"/>
      <c r="AJ262" s="132"/>
    </row>
    <row r="263" spans="24:36" x14ac:dyDescent="0.3">
      <c r="X263" s="132"/>
      <c r="Y263" s="132"/>
      <c r="Z263" s="132"/>
      <c r="AA263" s="132"/>
      <c r="AB263" s="134"/>
      <c r="AC263" s="134"/>
      <c r="AD263" s="132"/>
      <c r="AE263" s="132"/>
      <c r="AF263" s="132"/>
      <c r="AG263" s="132"/>
      <c r="AH263" s="132"/>
      <c r="AJ263" s="132"/>
    </row>
    <row r="264" spans="24:36" x14ac:dyDescent="0.3">
      <c r="X264" s="132"/>
      <c r="Y264" s="132"/>
      <c r="Z264" s="132"/>
      <c r="AA264" s="132"/>
      <c r="AB264" s="134"/>
      <c r="AC264" s="134"/>
      <c r="AD264" s="132"/>
      <c r="AE264" s="132"/>
      <c r="AF264" s="132"/>
      <c r="AG264" s="132"/>
      <c r="AH264" s="132"/>
      <c r="AJ264" s="132"/>
    </row>
    <row r="265" spans="24:36" x14ac:dyDescent="0.3">
      <c r="X265" s="132"/>
      <c r="Y265" s="132"/>
      <c r="Z265" s="132"/>
      <c r="AA265" s="132"/>
      <c r="AB265" s="134"/>
      <c r="AC265" s="134"/>
      <c r="AD265" s="132"/>
      <c r="AE265" s="132"/>
      <c r="AF265" s="132"/>
      <c r="AG265" s="132"/>
      <c r="AH265" s="132"/>
      <c r="AJ265" s="132"/>
    </row>
    <row r="266" spans="24:36" x14ac:dyDescent="0.3">
      <c r="X266" s="132"/>
      <c r="Y266" s="132"/>
      <c r="Z266" s="132"/>
      <c r="AA266" s="132"/>
      <c r="AB266" s="134"/>
      <c r="AC266" s="134"/>
      <c r="AD266" s="132"/>
      <c r="AE266" s="132"/>
      <c r="AF266" s="132"/>
      <c r="AG266" s="132"/>
      <c r="AH266" s="132"/>
      <c r="AJ266" s="132"/>
    </row>
    <row r="267" spans="24:36" x14ac:dyDescent="0.3">
      <c r="X267" s="132"/>
      <c r="Y267" s="132"/>
      <c r="Z267" s="132"/>
      <c r="AA267" s="132"/>
      <c r="AB267" s="134"/>
      <c r="AC267" s="134"/>
      <c r="AD267" s="132"/>
      <c r="AE267" s="132"/>
      <c r="AF267" s="132"/>
      <c r="AG267" s="132"/>
      <c r="AH267" s="132"/>
      <c r="AJ267" s="132"/>
    </row>
    <row r="268" spans="24:36" x14ac:dyDescent="0.3">
      <c r="X268" s="132"/>
      <c r="Y268" s="132"/>
      <c r="Z268" s="132"/>
      <c r="AA268" s="132"/>
      <c r="AB268" s="134"/>
      <c r="AC268" s="134"/>
      <c r="AD268" s="132"/>
      <c r="AE268" s="132"/>
      <c r="AF268" s="132"/>
      <c r="AG268" s="132"/>
      <c r="AH268" s="132"/>
      <c r="AJ268" s="132"/>
    </row>
    <row r="269" spans="24:36" x14ac:dyDescent="0.3">
      <c r="X269" s="132"/>
      <c r="Y269" s="132"/>
      <c r="Z269" s="132"/>
      <c r="AA269" s="132"/>
      <c r="AB269" s="134"/>
      <c r="AC269" s="134"/>
      <c r="AD269" s="132"/>
      <c r="AE269" s="132"/>
      <c r="AF269" s="132"/>
      <c r="AG269" s="132"/>
      <c r="AH269" s="132"/>
      <c r="AJ269" s="132"/>
    </row>
    <row r="270" spans="24:36" x14ac:dyDescent="0.3">
      <c r="X270" s="132"/>
      <c r="Y270" s="132"/>
      <c r="Z270" s="132"/>
      <c r="AA270" s="132"/>
      <c r="AB270" s="134"/>
      <c r="AC270" s="134"/>
      <c r="AD270" s="132"/>
      <c r="AE270" s="132"/>
      <c r="AF270" s="132"/>
      <c r="AG270" s="132"/>
      <c r="AH270" s="132"/>
      <c r="AJ270" s="132"/>
    </row>
    <row r="271" spans="24:36" x14ac:dyDescent="0.3">
      <c r="X271" s="132"/>
      <c r="Y271" s="132"/>
      <c r="Z271" s="132"/>
      <c r="AA271" s="132"/>
      <c r="AB271" s="134"/>
      <c r="AC271" s="134"/>
      <c r="AD271" s="132"/>
      <c r="AE271" s="132"/>
      <c r="AF271" s="132"/>
      <c r="AG271" s="132"/>
      <c r="AH271" s="132"/>
      <c r="AJ271" s="132"/>
    </row>
    <row r="272" spans="24:36" x14ac:dyDescent="0.3">
      <c r="X272" s="132"/>
      <c r="Y272" s="132"/>
      <c r="Z272" s="132"/>
      <c r="AA272" s="132"/>
      <c r="AB272" s="134"/>
      <c r="AC272" s="134"/>
      <c r="AD272" s="132"/>
      <c r="AE272" s="132"/>
      <c r="AF272" s="132"/>
      <c r="AG272" s="132"/>
      <c r="AH272" s="132"/>
      <c r="AJ272" s="132"/>
    </row>
    <row r="273" spans="24:36" x14ac:dyDescent="0.3">
      <c r="X273" s="132"/>
      <c r="Y273" s="132"/>
      <c r="Z273" s="132"/>
      <c r="AA273" s="132"/>
      <c r="AB273" s="134"/>
      <c r="AC273" s="134"/>
      <c r="AD273" s="132"/>
      <c r="AE273" s="132"/>
      <c r="AF273" s="132"/>
      <c r="AG273" s="132"/>
      <c r="AH273" s="132"/>
      <c r="AJ273" s="132"/>
    </row>
    <row r="274" spans="24:36" x14ac:dyDescent="0.3">
      <c r="X274" s="132"/>
      <c r="Y274" s="132"/>
      <c r="Z274" s="132"/>
      <c r="AA274" s="132"/>
      <c r="AB274" s="134"/>
      <c r="AC274" s="134"/>
      <c r="AD274" s="132"/>
      <c r="AE274" s="132"/>
      <c r="AF274" s="132"/>
      <c r="AG274" s="132"/>
      <c r="AH274" s="132"/>
      <c r="AJ274" s="132"/>
    </row>
    <row r="275" spans="24:36" x14ac:dyDescent="0.3">
      <c r="X275" s="132"/>
      <c r="Y275" s="132"/>
      <c r="Z275" s="132"/>
      <c r="AA275" s="132"/>
      <c r="AB275" s="134"/>
      <c r="AC275" s="134"/>
      <c r="AD275" s="132"/>
      <c r="AE275" s="132"/>
      <c r="AF275" s="132"/>
      <c r="AG275" s="132"/>
      <c r="AH275" s="132"/>
      <c r="AJ275" s="132"/>
    </row>
    <row r="276" spans="24:36" x14ac:dyDescent="0.3">
      <c r="X276" s="132"/>
      <c r="Y276" s="132"/>
      <c r="Z276" s="132"/>
      <c r="AA276" s="132"/>
      <c r="AB276" s="134"/>
      <c r="AC276" s="134"/>
      <c r="AD276" s="132"/>
      <c r="AE276" s="132"/>
      <c r="AF276" s="132"/>
      <c r="AG276" s="132"/>
      <c r="AH276" s="132"/>
      <c r="AJ276" s="132"/>
    </row>
    <row r="277" spans="24:36" x14ac:dyDescent="0.3">
      <c r="X277" s="132"/>
      <c r="Y277" s="132"/>
      <c r="Z277" s="132"/>
      <c r="AA277" s="132"/>
      <c r="AB277" s="134"/>
      <c r="AC277" s="134"/>
      <c r="AD277" s="132"/>
      <c r="AE277" s="132"/>
      <c r="AF277" s="132"/>
      <c r="AG277" s="132"/>
      <c r="AH277" s="132"/>
      <c r="AJ277" s="132"/>
    </row>
    <row r="278" spans="24:36" x14ac:dyDescent="0.3">
      <c r="X278" s="132"/>
      <c r="Y278" s="132"/>
      <c r="Z278" s="132"/>
      <c r="AA278" s="132"/>
      <c r="AB278" s="134"/>
      <c r="AC278" s="134"/>
      <c r="AD278" s="132"/>
      <c r="AE278" s="132"/>
      <c r="AF278" s="132"/>
      <c r="AG278" s="132"/>
      <c r="AH278" s="132"/>
      <c r="AJ278" s="132"/>
    </row>
    <row r="279" spans="24:36" x14ac:dyDescent="0.3">
      <c r="X279" s="132"/>
      <c r="Y279" s="132"/>
      <c r="Z279" s="132"/>
      <c r="AA279" s="132"/>
      <c r="AB279" s="134"/>
      <c r="AC279" s="134"/>
      <c r="AD279" s="132"/>
      <c r="AE279" s="132"/>
      <c r="AF279" s="132"/>
      <c r="AG279" s="132"/>
      <c r="AH279" s="132"/>
      <c r="AJ279" s="132"/>
    </row>
    <row r="280" spans="24:36" x14ac:dyDescent="0.3">
      <c r="X280" s="132"/>
      <c r="Y280" s="132"/>
      <c r="Z280" s="132"/>
      <c r="AA280" s="132"/>
      <c r="AB280" s="134"/>
      <c r="AC280" s="134"/>
      <c r="AD280" s="132"/>
      <c r="AE280" s="132"/>
      <c r="AF280" s="132"/>
      <c r="AG280" s="132"/>
      <c r="AH280" s="132"/>
      <c r="AJ280" s="132"/>
    </row>
    <row r="281" spans="24:36" x14ac:dyDescent="0.3">
      <c r="X281" s="132"/>
      <c r="Y281" s="132"/>
      <c r="Z281" s="132"/>
      <c r="AA281" s="132"/>
      <c r="AB281" s="134"/>
      <c r="AC281" s="134"/>
      <c r="AD281" s="132"/>
      <c r="AE281" s="132"/>
      <c r="AF281" s="132"/>
      <c r="AG281" s="132"/>
      <c r="AH281" s="132"/>
      <c r="AJ281" s="132"/>
    </row>
    <row r="282" spans="24:36" x14ac:dyDescent="0.3">
      <c r="X282" s="132"/>
      <c r="Y282" s="132"/>
      <c r="Z282" s="132"/>
      <c r="AA282" s="132"/>
      <c r="AB282" s="134"/>
      <c r="AC282" s="134"/>
      <c r="AD282" s="132"/>
      <c r="AE282" s="132"/>
      <c r="AF282" s="132"/>
      <c r="AG282" s="132"/>
      <c r="AH282" s="132"/>
      <c r="AJ282" s="132"/>
    </row>
    <row r="283" spans="24:36" x14ac:dyDescent="0.3">
      <c r="X283" s="132"/>
      <c r="Y283" s="132"/>
      <c r="Z283" s="132"/>
      <c r="AA283" s="132"/>
      <c r="AB283" s="134"/>
      <c r="AC283" s="134"/>
      <c r="AD283" s="132"/>
      <c r="AE283" s="132"/>
      <c r="AF283" s="132"/>
      <c r="AG283" s="132"/>
      <c r="AH283" s="132"/>
      <c r="AJ283" s="132"/>
    </row>
    <row r="284" spans="24:36" x14ac:dyDescent="0.3">
      <c r="X284" s="132"/>
      <c r="Y284" s="132"/>
      <c r="Z284" s="132"/>
      <c r="AA284" s="132"/>
      <c r="AB284" s="134"/>
      <c r="AC284" s="134"/>
      <c r="AD284" s="132"/>
      <c r="AE284" s="132"/>
      <c r="AF284" s="132"/>
      <c r="AG284" s="132"/>
      <c r="AH284" s="132"/>
      <c r="AJ284" s="132"/>
    </row>
    <row r="285" spans="24:36" x14ac:dyDescent="0.3">
      <c r="X285" s="132"/>
      <c r="Y285" s="132"/>
      <c r="Z285" s="132"/>
      <c r="AA285" s="132"/>
      <c r="AB285" s="134"/>
      <c r="AC285" s="134"/>
      <c r="AD285" s="132"/>
      <c r="AE285" s="132"/>
      <c r="AF285" s="132"/>
      <c r="AG285" s="132"/>
      <c r="AH285" s="132"/>
      <c r="AJ285" s="132"/>
    </row>
    <row r="286" spans="24:36" x14ac:dyDescent="0.3">
      <c r="X286" s="132"/>
      <c r="Y286" s="132"/>
      <c r="Z286" s="132"/>
      <c r="AA286" s="132"/>
      <c r="AB286" s="134"/>
      <c r="AC286" s="134"/>
      <c r="AD286" s="132"/>
      <c r="AE286" s="132"/>
      <c r="AF286" s="132"/>
      <c r="AG286" s="132"/>
      <c r="AH286" s="132"/>
      <c r="AJ286" s="132"/>
    </row>
    <row r="287" spans="24:36" x14ac:dyDescent="0.3">
      <c r="X287" s="132"/>
      <c r="Y287" s="132"/>
      <c r="Z287" s="132"/>
      <c r="AA287" s="132"/>
      <c r="AB287" s="134"/>
      <c r="AC287" s="134"/>
      <c r="AD287" s="132"/>
      <c r="AE287" s="132"/>
      <c r="AF287" s="132"/>
      <c r="AG287" s="132"/>
      <c r="AH287" s="132"/>
      <c r="AJ287" s="132"/>
    </row>
    <row r="288" spans="24:36" x14ac:dyDescent="0.3">
      <c r="X288" s="132"/>
      <c r="Y288" s="132"/>
      <c r="Z288" s="132"/>
      <c r="AA288" s="132"/>
      <c r="AB288" s="134"/>
      <c r="AC288" s="134"/>
      <c r="AD288" s="132"/>
      <c r="AE288" s="132"/>
      <c r="AF288" s="132"/>
      <c r="AG288" s="132"/>
      <c r="AH288" s="132"/>
      <c r="AJ288" s="132"/>
    </row>
    <row r="289" spans="24:36" x14ac:dyDescent="0.3">
      <c r="X289" s="132"/>
      <c r="Y289" s="132"/>
      <c r="Z289" s="132"/>
      <c r="AA289" s="132"/>
      <c r="AB289" s="134"/>
      <c r="AC289" s="134"/>
      <c r="AD289" s="132"/>
      <c r="AE289" s="132"/>
      <c r="AF289" s="132"/>
      <c r="AG289" s="132"/>
      <c r="AH289" s="132"/>
      <c r="AJ289" s="132"/>
    </row>
    <row r="290" spans="24:36" x14ac:dyDescent="0.3">
      <c r="X290" s="132"/>
      <c r="Y290" s="132"/>
      <c r="Z290" s="132"/>
      <c r="AA290" s="132"/>
      <c r="AB290" s="134"/>
      <c r="AC290" s="134"/>
      <c r="AD290" s="132"/>
      <c r="AE290" s="132"/>
      <c r="AF290" s="132"/>
      <c r="AG290" s="132"/>
      <c r="AH290" s="132"/>
      <c r="AJ290" s="132"/>
    </row>
    <row r="291" spans="24:36" x14ac:dyDescent="0.3">
      <c r="X291" s="132"/>
      <c r="Y291" s="132"/>
      <c r="Z291" s="132"/>
      <c r="AA291" s="132"/>
      <c r="AB291" s="134"/>
      <c r="AC291" s="134"/>
      <c r="AD291" s="132"/>
      <c r="AE291" s="132"/>
      <c r="AF291" s="132"/>
      <c r="AG291" s="132"/>
      <c r="AH291" s="132"/>
      <c r="AJ291" s="132"/>
    </row>
    <row r="292" spans="24:36" x14ac:dyDescent="0.3">
      <c r="X292" s="132"/>
      <c r="Y292" s="132"/>
      <c r="Z292" s="132"/>
      <c r="AA292" s="132"/>
      <c r="AB292" s="134"/>
      <c r="AC292" s="134"/>
      <c r="AD292" s="132"/>
      <c r="AE292" s="132"/>
      <c r="AF292" s="132"/>
      <c r="AG292" s="132"/>
      <c r="AH292" s="132"/>
      <c r="AJ292" s="132"/>
    </row>
    <row r="293" spans="24:36" x14ac:dyDescent="0.3">
      <c r="X293" s="132"/>
      <c r="Y293" s="132"/>
      <c r="Z293" s="132"/>
      <c r="AA293" s="132"/>
      <c r="AB293" s="134"/>
      <c r="AC293" s="134"/>
      <c r="AD293" s="132"/>
      <c r="AE293" s="132"/>
      <c r="AF293" s="132"/>
      <c r="AG293" s="132"/>
      <c r="AH293" s="132"/>
      <c r="AJ293" s="132"/>
    </row>
    <row r="294" spans="24:36" x14ac:dyDescent="0.3">
      <c r="X294" s="132"/>
      <c r="Y294" s="132"/>
      <c r="Z294" s="132"/>
      <c r="AA294" s="132"/>
      <c r="AB294" s="134"/>
      <c r="AC294" s="134"/>
      <c r="AD294" s="132"/>
      <c r="AE294" s="132"/>
      <c r="AF294" s="132"/>
      <c r="AG294" s="132"/>
      <c r="AH294" s="132"/>
      <c r="AJ294" s="132"/>
    </row>
    <row r="295" spans="24:36" x14ac:dyDescent="0.3">
      <c r="X295" s="132"/>
      <c r="Y295" s="132"/>
      <c r="Z295" s="132"/>
      <c r="AA295" s="132"/>
      <c r="AB295" s="134"/>
      <c r="AC295" s="134"/>
      <c r="AD295" s="132"/>
      <c r="AE295" s="132"/>
      <c r="AF295" s="132"/>
      <c r="AG295" s="132"/>
      <c r="AH295" s="132"/>
      <c r="AJ295" s="132"/>
    </row>
    <row r="296" spans="24:36" x14ac:dyDescent="0.3">
      <c r="X296" s="132"/>
      <c r="Y296" s="132"/>
      <c r="Z296" s="132"/>
      <c r="AA296" s="132"/>
      <c r="AB296" s="134"/>
      <c r="AC296" s="134"/>
      <c r="AD296" s="132"/>
      <c r="AE296" s="132"/>
      <c r="AF296" s="132"/>
      <c r="AG296" s="132"/>
      <c r="AH296" s="132"/>
      <c r="AJ296" s="132"/>
    </row>
    <row r="297" spans="24:36" x14ac:dyDescent="0.3">
      <c r="X297" s="132"/>
      <c r="Y297" s="132"/>
      <c r="Z297" s="132"/>
      <c r="AA297" s="132"/>
      <c r="AB297" s="134"/>
      <c r="AC297" s="134"/>
      <c r="AD297" s="132"/>
      <c r="AE297" s="132"/>
      <c r="AF297" s="132"/>
      <c r="AG297" s="132"/>
      <c r="AH297" s="132"/>
      <c r="AJ297" s="132"/>
    </row>
    <row r="298" spans="24:36" x14ac:dyDescent="0.3">
      <c r="X298" s="132"/>
      <c r="Y298" s="132"/>
      <c r="Z298" s="132"/>
      <c r="AA298" s="132"/>
      <c r="AB298" s="134"/>
      <c r="AC298" s="134"/>
      <c r="AD298" s="132"/>
      <c r="AE298" s="132"/>
      <c r="AF298" s="132"/>
      <c r="AG298" s="132"/>
      <c r="AH298" s="132"/>
      <c r="AJ298" s="132"/>
    </row>
    <row r="299" spans="24:36" x14ac:dyDescent="0.3">
      <c r="X299" s="132"/>
      <c r="Y299" s="132"/>
      <c r="Z299" s="132"/>
      <c r="AA299" s="132"/>
      <c r="AB299" s="134"/>
      <c r="AC299" s="134"/>
      <c r="AD299" s="132"/>
      <c r="AE299" s="132"/>
      <c r="AF299" s="132"/>
      <c r="AG299" s="132"/>
      <c r="AH299" s="132"/>
      <c r="AJ299" s="132"/>
    </row>
    <row r="300" spans="24:36" x14ac:dyDescent="0.3">
      <c r="X300" s="132"/>
      <c r="Y300" s="132"/>
      <c r="Z300" s="132"/>
      <c r="AA300" s="132"/>
      <c r="AB300" s="134"/>
      <c r="AC300" s="134"/>
      <c r="AD300" s="132"/>
      <c r="AE300" s="132"/>
      <c r="AF300" s="132"/>
      <c r="AG300" s="132"/>
      <c r="AH300" s="132"/>
      <c r="AJ300" s="132"/>
    </row>
    <row r="301" spans="24:36" x14ac:dyDescent="0.3">
      <c r="X301" s="132"/>
      <c r="Y301" s="132"/>
      <c r="Z301" s="132"/>
      <c r="AA301" s="132"/>
      <c r="AB301" s="134"/>
      <c r="AC301" s="134"/>
      <c r="AD301" s="132"/>
      <c r="AE301" s="132"/>
      <c r="AF301" s="132"/>
      <c r="AG301" s="132"/>
      <c r="AH301" s="132"/>
      <c r="AJ301" s="132"/>
    </row>
    <row r="302" spans="24:36" x14ac:dyDescent="0.3">
      <c r="X302" s="132"/>
      <c r="Y302" s="132"/>
      <c r="Z302" s="132"/>
      <c r="AA302" s="132"/>
      <c r="AB302" s="134"/>
      <c r="AC302" s="134"/>
      <c r="AD302" s="132"/>
      <c r="AE302" s="132"/>
      <c r="AF302" s="132"/>
      <c r="AG302" s="132"/>
      <c r="AH302" s="132"/>
      <c r="AJ302" s="132"/>
    </row>
    <row r="303" spans="24:36" x14ac:dyDescent="0.3">
      <c r="X303" s="132"/>
      <c r="Y303" s="132"/>
      <c r="Z303" s="132"/>
      <c r="AA303" s="132"/>
      <c r="AB303" s="134"/>
      <c r="AC303" s="134"/>
      <c r="AD303" s="132"/>
      <c r="AE303" s="132"/>
      <c r="AF303" s="132"/>
      <c r="AG303" s="132"/>
      <c r="AH303" s="132"/>
      <c r="AJ303" s="132"/>
    </row>
    <row r="304" spans="24:36" x14ac:dyDescent="0.3">
      <c r="X304" s="132"/>
      <c r="Y304" s="132"/>
      <c r="Z304" s="132"/>
      <c r="AA304" s="132"/>
      <c r="AB304" s="134"/>
      <c r="AC304" s="134"/>
      <c r="AD304" s="132"/>
      <c r="AE304" s="132"/>
      <c r="AF304" s="132"/>
      <c r="AG304" s="132"/>
      <c r="AH304" s="132"/>
      <c r="AJ304" s="132"/>
    </row>
    <row r="305" spans="24:36" x14ac:dyDescent="0.3">
      <c r="X305" s="132"/>
      <c r="Y305" s="132"/>
      <c r="Z305" s="132"/>
      <c r="AA305" s="132"/>
      <c r="AB305" s="134"/>
      <c r="AC305" s="134"/>
      <c r="AD305" s="132"/>
      <c r="AE305" s="132"/>
      <c r="AF305" s="132"/>
      <c r="AG305" s="132"/>
      <c r="AH305" s="132"/>
      <c r="AJ305" s="132"/>
    </row>
    <row r="306" spans="24:36" x14ac:dyDescent="0.3">
      <c r="X306" s="132"/>
      <c r="Y306" s="132"/>
      <c r="Z306" s="132"/>
      <c r="AA306" s="132"/>
      <c r="AB306" s="134"/>
      <c r="AC306" s="134"/>
      <c r="AD306" s="132"/>
      <c r="AE306" s="132"/>
      <c r="AF306" s="132"/>
      <c r="AG306" s="132"/>
      <c r="AH306" s="132"/>
      <c r="AJ306" s="132"/>
    </row>
    <row r="307" spans="24:36" x14ac:dyDescent="0.3">
      <c r="X307" s="132"/>
      <c r="Y307" s="132"/>
      <c r="Z307" s="132"/>
      <c r="AA307" s="132"/>
      <c r="AB307" s="134"/>
      <c r="AC307" s="134"/>
      <c r="AD307" s="132"/>
      <c r="AE307" s="132"/>
      <c r="AF307" s="132"/>
      <c r="AG307" s="132"/>
      <c r="AH307" s="132"/>
      <c r="AJ307" s="132"/>
    </row>
    <row r="308" spans="24:36" x14ac:dyDescent="0.3">
      <c r="X308" s="132"/>
      <c r="Y308" s="132"/>
      <c r="Z308" s="132"/>
      <c r="AA308" s="132"/>
      <c r="AB308" s="134"/>
      <c r="AC308" s="134"/>
      <c r="AD308" s="132"/>
      <c r="AE308" s="132"/>
      <c r="AF308" s="132"/>
      <c r="AG308" s="132"/>
      <c r="AH308" s="132"/>
      <c r="AJ308" s="132"/>
    </row>
    <row r="309" spans="24:36" x14ac:dyDescent="0.3">
      <c r="X309" s="132"/>
      <c r="Y309" s="132"/>
      <c r="Z309" s="132"/>
      <c r="AA309" s="132"/>
      <c r="AB309" s="134"/>
      <c r="AC309" s="134"/>
      <c r="AD309" s="132"/>
      <c r="AE309" s="132"/>
      <c r="AF309" s="132"/>
      <c r="AG309" s="132"/>
      <c r="AH309" s="132"/>
      <c r="AJ309" s="132"/>
    </row>
    <row r="310" spans="24:36" x14ac:dyDescent="0.3">
      <c r="X310" s="132"/>
      <c r="Y310" s="132"/>
      <c r="Z310" s="132"/>
      <c r="AA310" s="132"/>
      <c r="AB310" s="134"/>
      <c r="AC310" s="134"/>
      <c r="AD310" s="132"/>
      <c r="AE310" s="132"/>
      <c r="AF310" s="132"/>
      <c r="AG310" s="132"/>
      <c r="AH310" s="132"/>
      <c r="AJ310" s="132"/>
    </row>
    <row r="311" spans="24:36" x14ac:dyDescent="0.3">
      <c r="X311" s="132"/>
      <c r="Y311" s="132"/>
      <c r="Z311" s="132"/>
      <c r="AA311" s="132"/>
      <c r="AB311" s="134"/>
      <c r="AC311" s="134"/>
      <c r="AD311" s="132"/>
      <c r="AE311" s="132"/>
      <c r="AF311" s="132"/>
      <c r="AG311" s="132"/>
      <c r="AH311" s="132"/>
      <c r="AJ311" s="132"/>
    </row>
    <row r="312" spans="24:36" x14ac:dyDescent="0.3">
      <c r="X312" s="132"/>
      <c r="Y312" s="132"/>
      <c r="Z312" s="132"/>
      <c r="AA312" s="132"/>
      <c r="AB312" s="134"/>
      <c r="AC312" s="134"/>
      <c r="AD312" s="132"/>
      <c r="AE312" s="132"/>
      <c r="AF312" s="132"/>
      <c r="AG312" s="132"/>
      <c r="AH312" s="132"/>
      <c r="AJ312" s="132"/>
    </row>
    <row r="313" spans="24:36" x14ac:dyDescent="0.3">
      <c r="X313" s="132"/>
      <c r="Y313" s="132"/>
      <c r="Z313" s="132"/>
      <c r="AA313" s="132"/>
      <c r="AB313" s="134"/>
      <c r="AC313" s="134"/>
      <c r="AD313" s="132"/>
      <c r="AE313" s="132"/>
      <c r="AF313" s="132"/>
      <c r="AG313" s="132"/>
      <c r="AH313" s="132"/>
      <c r="AJ313" s="132"/>
    </row>
    <row r="314" spans="24:36" x14ac:dyDescent="0.3">
      <c r="X314" s="132"/>
      <c r="Y314" s="132"/>
      <c r="Z314" s="132"/>
      <c r="AA314" s="132"/>
      <c r="AB314" s="134"/>
      <c r="AC314" s="134"/>
      <c r="AD314" s="132"/>
      <c r="AE314" s="132"/>
      <c r="AF314" s="132"/>
      <c r="AG314" s="132"/>
      <c r="AH314" s="132"/>
      <c r="AJ314" s="132"/>
    </row>
    <row r="315" spans="24:36" x14ac:dyDescent="0.3">
      <c r="X315" s="132"/>
      <c r="Y315" s="132"/>
      <c r="Z315" s="132"/>
      <c r="AA315" s="132"/>
      <c r="AB315" s="134"/>
      <c r="AC315" s="134"/>
      <c r="AD315" s="132"/>
      <c r="AE315" s="132"/>
      <c r="AF315" s="132"/>
      <c r="AG315" s="132"/>
      <c r="AH315" s="132"/>
      <c r="AJ315" s="132"/>
    </row>
    <row r="316" spans="24:36" x14ac:dyDescent="0.3">
      <c r="X316" s="132"/>
      <c r="Y316" s="132"/>
      <c r="Z316" s="132"/>
      <c r="AA316" s="132"/>
      <c r="AB316" s="134"/>
      <c r="AC316" s="134"/>
      <c r="AD316" s="132"/>
      <c r="AE316" s="132"/>
      <c r="AF316" s="132"/>
      <c r="AG316" s="132"/>
      <c r="AH316" s="132"/>
      <c r="AJ316" s="132"/>
    </row>
    <row r="317" spans="24:36" x14ac:dyDescent="0.3">
      <c r="X317" s="132"/>
      <c r="Y317" s="132"/>
      <c r="Z317" s="132"/>
      <c r="AA317" s="132"/>
      <c r="AB317" s="134"/>
      <c r="AC317" s="134"/>
      <c r="AD317" s="132"/>
      <c r="AE317" s="132"/>
      <c r="AF317" s="132"/>
      <c r="AG317" s="132"/>
      <c r="AH317" s="132"/>
      <c r="AJ317" s="132"/>
    </row>
    <row r="318" spans="24:36" x14ac:dyDescent="0.3">
      <c r="X318" s="132"/>
      <c r="Y318" s="132"/>
      <c r="Z318" s="132"/>
      <c r="AA318" s="132"/>
      <c r="AB318" s="134"/>
      <c r="AC318" s="134"/>
      <c r="AD318" s="132"/>
      <c r="AE318" s="132"/>
      <c r="AF318" s="132"/>
      <c r="AG318" s="132"/>
      <c r="AH318" s="132"/>
      <c r="AJ318" s="132"/>
    </row>
    <row r="319" spans="24:36" x14ac:dyDescent="0.3">
      <c r="X319" s="132"/>
      <c r="Y319" s="132"/>
      <c r="Z319" s="132"/>
      <c r="AA319" s="132"/>
      <c r="AB319" s="134"/>
      <c r="AC319" s="134"/>
      <c r="AD319" s="132"/>
      <c r="AE319" s="132"/>
      <c r="AF319" s="132"/>
      <c r="AG319" s="132"/>
      <c r="AH319" s="132"/>
      <c r="AJ319" s="132"/>
    </row>
    <row r="320" spans="24:36" x14ac:dyDescent="0.3">
      <c r="X320" s="132"/>
      <c r="Y320" s="132"/>
      <c r="Z320" s="132"/>
      <c r="AA320" s="132"/>
      <c r="AB320" s="134"/>
      <c r="AC320" s="134"/>
      <c r="AD320" s="132"/>
      <c r="AE320" s="132"/>
      <c r="AF320" s="132"/>
      <c r="AG320" s="132"/>
      <c r="AH320" s="132"/>
      <c r="AJ320" s="132"/>
    </row>
    <row r="321" spans="24:36" x14ac:dyDescent="0.3">
      <c r="X321" s="132"/>
      <c r="Y321" s="132"/>
      <c r="Z321" s="132"/>
      <c r="AA321" s="132"/>
      <c r="AB321" s="134"/>
      <c r="AC321" s="134"/>
      <c r="AD321" s="132"/>
      <c r="AE321" s="132"/>
      <c r="AF321" s="132"/>
      <c r="AG321" s="132"/>
      <c r="AH321" s="132"/>
      <c r="AJ321" s="132"/>
    </row>
    <row r="322" spans="24:36" x14ac:dyDescent="0.3">
      <c r="X322" s="132"/>
      <c r="Y322" s="132"/>
      <c r="Z322" s="132"/>
      <c r="AA322" s="132"/>
      <c r="AB322" s="134"/>
      <c r="AC322" s="134"/>
      <c r="AD322" s="132"/>
      <c r="AE322" s="132"/>
      <c r="AF322" s="132"/>
      <c r="AG322" s="132"/>
      <c r="AH322" s="132"/>
      <c r="AJ322" s="132"/>
    </row>
    <row r="323" spans="24:36" x14ac:dyDescent="0.3">
      <c r="X323" s="132"/>
      <c r="Y323" s="132"/>
      <c r="Z323" s="132"/>
      <c r="AA323" s="132"/>
      <c r="AB323" s="134"/>
      <c r="AC323" s="134"/>
      <c r="AD323" s="132"/>
      <c r="AE323" s="132"/>
      <c r="AF323" s="132"/>
      <c r="AG323" s="132"/>
      <c r="AH323" s="132"/>
      <c r="AJ323" s="132"/>
    </row>
    <row r="324" spans="24:36" x14ac:dyDescent="0.3">
      <c r="X324" s="132"/>
      <c r="Y324" s="132"/>
      <c r="Z324" s="132"/>
      <c r="AA324" s="132"/>
      <c r="AB324" s="134"/>
      <c r="AC324" s="134"/>
      <c r="AD324" s="132"/>
      <c r="AE324" s="132"/>
      <c r="AF324" s="132"/>
      <c r="AG324" s="132"/>
      <c r="AH324" s="132"/>
      <c r="AJ324" s="132"/>
    </row>
    <row r="325" spans="24:36" x14ac:dyDescent="0.3">
      <c r="X325" s="132"/>
      <c r="Y325" s="132"/>
      <c r="Z325" s="132"/>
      <c r="AA325" s="132"/>
      <c r="AB325" s="134"/>
      <c r="AC325" s="134"/>
      <c r="AD325" s="132"/>
      <c r="AE325" s="132"/>
      <c r="AF325" s="132"/>
      <c r="AG325" s="132"/>
      <c r="AH325" s="132"/>
      <c r="AJ325" s="132"/>
    </row>
    <row r="326" spans="24:36" x14ac:dyDescent="0.3">
      <c r="X326" s="132"/>
      <c r="Y326" s="132"/>
      <c r="Z326" s="132"/>
      <c r="AA326" s="132"/>
      <c r="AB326" s="134"/>
      <c r="AC326" s="134"/>
      <c r="AD326" s="132"/>
      <c r="AE326" s="132"/>
      <c r="AF326" s="132"/>
      <c r="AG326" s="132"/>
      <c r="AH326" s="132"/>
      <c r="AJ326" s="132"/>
    </row>
    <row r="327" spans="24:36" x14ac:dyDescent="0.3">
      <c r="X327" s="132"/>
      <c r="Y327" s="132"/>
      <c r="Z327" s="132"/>
      <c r="AA327" s="132"/>
      <c r="AB327" s="134"/>
      <c r="AC327" s="134"/>
      <c r="AD327" s="132"/>
      <c r="AE327" s="132"/>
      <c r="AF327" s="132"/>
      <c r="AG327" s="132"/>
      <c r="AH327" s="132"/>
      <c r="AJ327" s="132"/>
    </row>
    <row r="328" spans="24:36" x14ac:dyDescent="0.3">
      <c r="X328" s="132"/>
      <c r="Y328" s="132"/>
      <c r="Z328" s="132"/>
      <c r="AA328" s="132"/>
      <c r="AB328" s="134"/>
      <c r="AC328" s="134"/>
      <c r="AD328" s="132"/>
      <c r="AE328" s="132"/>
      <c r="AF328" s="132"/>
      <c r="AG328" s="132"/>
      <c r="AH328" s="132"/>
      <c r="AJ328" s="132"/>
    </row>
    <row r="329" spans="24:36" x14ac:dyDescent="0.3">
      <c r="X329" s="132"/>
      <c r="Y329" s="132"/>
      <c r="Z329" s="132"/>
      <c r="AA329" s="132"/>
      <c r="AB329" s="134"/>
      <c r="AC329" s="134"/>
      <c r="AD329" s="132"/>
      <c r="AE329" s="132"/>
      <c r="AF329" s="132"/>
      <c r="AG329" s="132"/>
      <c r="AH329" s="132"/>
      <c r="AJ329" s="132"/>
    </row>
    <row r="330" spans="24:36" x14ac:dyDescent="0.3">
      <c r="X330" s="132"/>
      <c r="Y330" s="132"/>
      <c r="Z330" s="132"/>
      <c r="AA330" s="132"/>
      <c r="AB330" s="134"/>
      <c r="AC330" s="134"/>
      <c r="AD330" s="132"/>
      <c r="AE330" s="132"/>
      <c r="AF330" s="132"/>
      <c r="AG330" s="132"/>
      <c r="AH330" s="132"/>
      <c r="AJ330" s="132"/>
    </row>
    <row r="331" spans="24:36" x14ac:dyDescent="0.3">
      <c r="X331" s="132"/>
      <c r="Y331" s="132"/>
      <c r="Z331" s="132"/>
      <c r="AA331" s="132"/>
      <c r="AB331" s="134"/>
      <c r="AC331" s="134"/>
      <c r="AD331" s="132"/>
      <c r="AE331" s="132"/>
      <c r="AF331" s="132"/>
      <c r="AG331" s="132"/>
      <c r="AH331" s="132"/>
      <c r="AJ331" s="132"/>
    </row>
    <row r="332" spans="24:36" x14ac:dyDescent="0.3">
      <c r="X332" s="132"/>
      <c r="Y332" s="132"/>
      <c r="Z332" s="132"/>
      <c r="AA332" s="132"/>
      <c r="AB332" s="134"/>
      <c r="AC332" s="134"/>
      <c r="AD332" s="132"/>
      <c r="AE332" s="132"/>
      <c r="AF332" s="132"/>
      <c r="AG332" s="132"/>
      <c r="AH332" s="132"/>
      <c r="AJ332" s="132"/>
    </row>
    <row r="333" spans="24:36" x14ac:dyDescent="0.3">
      <c r="X333" s="132"/>
      <c r="Y333" s="132"/>
      <c r="Z333" s="132"/>
      <c r="AA333" s="132"/>
      <c r="AB333" s="134"/>
      <c r="AC333" s="134"/>
      <c r="AD333" s="132"/>
      <c r="AE333" s="132"/>
      <c r="AF333" s="132"/>
      <c r="AG333" s="132"/>
      <c r="AH333" s="132"/>
      <c r="AJ333" s="132"/>
    </row>
    <row r="334" spans="24:36" x14ac:dyDescent="0.3">
      <c r="X334" s="132"/>
      <c r="Y334" s="132"/>
      <c r="Z334" s="132"/>
      <c r="AA334" s="132"/>
      <c r="AB334" s="134"/>
      <c r="AC334" s="134"/>
      <c r="AD334" s="132"/>
      <c r="AE334" s="132"/>
      <c r="AF334" s="132"/>
      <c r="AG334" s="132"/>
      <c r="AH334" s="132"/>
      <c r="AJ334" s="132"/>
    </row>
    <row r="335" spans="24:36" x14ac:dyDescent="0.3">
      <c r="X335" s="132"/>
      <c r="Y335" s="132"/>
      <c r="Z335" s="132"/>
      <c r="AA335" s="132"/>
      <c r="AB335" s="134"/>
      <c r="AC335" s="134"/>
      <c r="AD335" s="132"/>
      <c r="AE335" s="132"/>
      <c r="AF335" s="132"/>
      <c r="AG335" s="132"/>
      <c r="AH335" s="132"/>
      <c r="AJ335" s="132"/>
    </row>
    <row r="336" spans="24:36" x14ac:dyDescent="0.3">
      <c r="X336" s="132"/>
      <c r="Y336" s="132"/>
      <c r="Z336" s="132"/>
      <c r="AA336" s="132"/>
      <c r="AB336" s="134"/>
      <c r="AC336" s="134"/>
      <c r="AD336" s="132"/>
      <c r="AE336" s="132"/>
      <c r="AF336" s="132"/>
      <c r="AG336" s="132"/>
      <c r="AH336" s="132"/>
      <c r="AJ336" s="132"/>
    </row>
    <row r="337" spans="24:36" x14ac:dyDescent="0.3">
      <c r="X337" s="132"/>
      <c r="Y337" s="132"/>
      <c r="Z337" s="132"/>
      <c r="AA337" s="132"/>
      <c r="AB337" s="134"/>
      <c r="AC337" s="134"/>
      <c r="AD337" s="132"/>
      <c r="AE337" s="132"/>
      <c r="AF337" s="132"/>
      <c r="AG337" s="132"/>
      <c r="AH337" s="132"/>
      <c r="AJ337" s="132"/>
    </row>
    <row r="338" spans="24:36" x14ac:dyDescent="0.3">
      <c r="X338" s="132"/>
      <c r="Y338" s="132"/>
      <c r="Z338" s="132"/>
      <c r="AA338" s="132"/>
      <c r="AB338" s="134"/>
      <c r="AC338" s="134"/>
      <c r="AD338" s="132"/>
      <c r="AE338" s="132"/>
      <c r="AF338" s="132"/>
      <c r="AG338" s="132"/>
      <c r="AH338" s="132"/>
      <c r="AJ338" s="132"/>
    </row>
    <row r="339" spans="24:36" x14ac:dyDescent="0.3">
      <c r="X339" s="132"/>
      <c r="Y339" s="132"/>
      <c r="Z339" s="132"/>
      <c r="AA339" s="132"/>
      <c r="AB339" s="134"/>
      <c r="AC339" s="134"/>
      <c r="AD339" s="132"/>
      <c r="AE339" s="132"/>
      <c r="AF339" s="132"/>
      <c r="AG339" s="132"/>
      <c r="AH339" s="132"/>
      <c r="AJ339" s="132"/>
    </row>
    <row r="340" spans="24:36" x14ac:dyDescent="0.3">
      <c r="X340" s="132"/>
      <c r="Y340" s="132"/>
      <c r="Z340" s="132"/>
      <c r="AA340" s="132"/>
      <c r="AB340" s="134"/>
      <c r="AC340" s="134"/>
      <c r="AD340" s="132"/>
      <c r="AE340" s="132"/>
      <c r="AF340" s="132"/>
      <c r="AG340" s="132"/>
      <c r="AH340" s="132"/>
      <c r="AJ340" s="132"/>
    </row>
    <row r="341" spans="24:36" x14ac:dyDescent="0.3">
      <c r="X341" s="132"/>
      <c r="Y341" s="132"/>
      <c r="Z341" s="132"/>
      <c r="AA341" s="132"/>
      <c r="AB341" s="134"/>
      <c r="AC341" s="134"/>
      <c r="AD341" s="132"/>
      <c r="AE341" s="132"/>
      <c r="AF341" s="132"/>
      <c r="AG341" s="132"/>
      <c r="AH341" s="132"/>
      <c r="AJ341" s="132"/>
    </row>
    <row r="342" spans="24:36" x14ac:dyDescent="0.3">
      <c r="X342" s="132"/>
      <c r="Y342" s="132"/>
      <c r="Z342" s="132"/>
      <c r="AA342" s="132"/>
      <c r="AB342" s="134"/>
      <c r="AC342" s="134"/>
      <c r="AD342" s="132"/>
      <c r="AE342" s="132"/>
      <c r="AF342" s="132"/>
      <c r="AG342" s="132"/>
      <c r="AH342" s="132"/>
      <c r="AJ342" s="132"/>
    </row>
    <row r="343" spans="24:36" x14ac:dyDescent="0.3">
      <c r="X343" s="132"/>
      <c r="Y343" s="132"/>
      <c r="Z343" s="132"/>
      <c r="AA343" s="132"/>
      <c r="AB343" s="134"/>
      <c r="AC343" s="134"/>
      <c r="AD343" s="132"/>
      <c r="AE343" s="132"/>
      <c r="AF343" s="132"/>
      <c r="AG343" s="132"/>
      <c r="AH343" s="132"/>
      <c r="AJ343" s="132"/>
    </row>
    <row r="344" spans="24:36" x14ac:dyDescent="0.3">
      <c r="X344" s="132"/>
      <c r="Y344" s="132"/>
      <c r="Z344" s="132"/>
      <c r="AA344" s="132"/>
      <c r="AB344" s="134"/>
      <c r="AC344" s="134"/>
      <c r="AD344" s="132"/>
      <c r="AE344" s="132"/>
      <c r="AF344" s="132"/>
      <c r="AG344" s="132"/>
      <c r="AH344" s="132"/>
      <c r="AJ344" s="132"/>
    </row>
    <row r="345" spans="24:36" x14ac:dyDescent="0.3">
      <c r="X345" s="132"/>
      <c r="Y345" s="132"/>
      <c r="Z345" s="132"/>
      <c r="AA345" s="132"/>
      <c r="AB345" s="134"/>
      <c r="AC345" s="134"/>
      <c r="AD345" s="132"/>
      <c r="AE345" s="132"/>
      <c r="AF345" s="132"/>
      <c r="AG345" s="132"/>
      <c r="AH345" s="132"/>
      <c r="AJ345" s="132"/>
    </row>
    <row r="346" spans="24:36" x14ac:dyDescent="0.3">
      <c r="X346" s="132"/>
      <c r="Y346" s="132"/>
      <c r="Z346" s="132"/>
      <c r="AA346" s="132"/>
      <c r="AB346" s="134"/>
      <c r="AC346" s="134"/>
      <c r="AD346" s="132"/>
      <c r="AE346" s="132"/>
      <c r="AF346" s="132"/>
      <c r="AG346" s="132"/>
      <c r="AH346" s="132"/>
      <c r="AJ346" s="132"/>
    </row>
    <row r="347" spans="24:36" x14ac:dyDescent="0.3">
      <c r="X347" s="132"/>
      <c r="Y347" s="132"/>
      <c r="Z347" s="132"/>
      <c r="AA347" s="132"/>
      <c r="AB347" s="134"/>
      <c r="AC347" s="134"/>
      <c r="AD347" s="132"/>
      <c r="AE347" s="132"/>
      <c r="AF347" s="132"/>
      <c r="AG347" s="132"/>
      <c r="AH347" s="132"/>
      <c r="AJ347" s="132"/>
    </row>
    <row r="348" spans="24:36" x14ac:dyDescent="0.3">
      <c r="X348" s="132"/>
      <c r="Y348" s="132"/>
      <c r="Z348" s="132"/>
      <c r="AA348" s="132"/>
      <c r="AB348" s="134"/>
      <c r="AC348" s="134"/>
      <c r="AD348" s="132"/>
      <c r="AE348" s="132"/>
      <c r="AF348" s="132"/>
      <c r="AG348" s="132"/>
      <c r="AH348" s="132"/>
      <c r="AJ348" s="132"/>
    </row>
  </sheetData>
  <sheetProtection algorithmName="SHA-512" hashValue="Qd4vrYPLkbCGLf0UvNganSdyKsDvOpg8J7H6GSXHt7TbA4AZSmZnnF4xHmJMAGaioVGe+dyX9MNZVhUStXjyrQ==" saltValue="8wLX6+yDYnxKkin4yMHOUw==" spinCount="100000" sheet="1" formatCells="0" formatColumns="0" formatRows="0" insertHyperlinks="0" sort="0" autoFilter="0"/>
  <autoFilter ref="A1:AK255" xr:uid="{00000000-0001-0000-0100-000000000000}"/>
  <dataConsolidate/>
  <mergeCells count="324">
    <mergeCell ref="J17:J18"/>
    <mergeCell ref="K17:K18"/>
    <mergeCell ref="L17:L18"/>
    <mergeCell ref="M17:M18"/>
    <mergeCell ref="N17:N18"/>
    <mergeCell ref="J19:J22"/>
    <mergeCell ref="K19:K22"/>
    <mergeCell ref="L19:L22"/>
    <mergeCell ref="M19:M22"/>
    <mergeCell ref="N19:N22"/>
    <mergeCell ref="L42:L43"/>
    <mergeCell ref="M42:M43"/>
    <mergeCell ref="J32:J33"/>
    <mergeCell ref="J34:J35"/>
    <mergeCell ref="H21:H22"/>
    <mergeCell ref="J6:J7"/>
    <mergeCell ref="K6:K7"/>
    <mergeCell ref="K32:K33"/>
    <mergeCell ref="K34:K35"/>
    <mergeCell ref="L40:L41"/>
    <mergeCell ref="M40:M41"/>
    <mergeCell ref="J23:J25"/>
    <mergeCell ref="K23:K25"/>
    <mergeCell ref="L23:L25"/>
    <mergeCell ref="M23:M25"/>
    <mergeCell ref="J30:J31"/>
    <mergeCell ref="K30:K31"/>
    <mergeCell ref="J12:J13"/>
    <mergeCell ref="K12:K13"/>
    <mergeCell ref="L12:L13"/>
    <mergeCell ref="M12:M13"/>
    <mergeCell ref="J15:J16"/>
    <mergeCell ref="K15:K16"/>
    <mergeCell ref="L15:L16"/>
    <mergeCell ref="H49:H50"/>
    <mergeCell ref="H40:H41"/>
    <mergeCell ref="J40:J41"/>
    <mergeCell ref="K40:K41"/>
    <mergeCell ref="H42:H43"/>
    <mergeCell ref="J42:J43"/>
    <mergeCell ref="K42:K43"/>
    <mergeCell ref="H38:H39"/>
    <mergeCell ref="J38:J39"/>
    <mergeCell ref="K38:K39"/>
    <mergeCell ref="J48:J50"/>
    <mergeCell ref="K48:K50"/>
    <mergeCell ref="H46:H47"/>
    <mergeCell ref="J46:J47"/>
    <mergeCell ref="K46:K47"/>
    <mergeCell ref="J44:J45"/>
    <mergeCell ref="K44:K45"/>
    <mergeCell ref="H57:H58"/>
    <mergeCell ref="J57:J60"/>
    <mergeCell ref="K57:K60"/>
    <mergeCell ref="H59:H60"/>
    <mergeCell ref="H61:H62"/>
    <mergeCell ref="J61:J62"/>
    <mergeCell ref="K61:K62"/>
    <mergeCell ref="H51:H52"/>
    <mergeCell ref="J51:J54"/>
    <mergeCell ref="K51:K54"/>
    <mergeCell ref="H53:H54"/>
    <mergeCell ref="H55:H56"/>
    <mergeCell ref="J55:J56"/>
    <mergeCell ref="K55:K56"/>
    <mergeCell ref="H73:H74"/>
    <mergeCell ref="J73:J74"/>
    <mergeCell ref="K73:K74"/>
    <mergeCell ref="H75:H76"/>
    <mergeCell ref="J75:J76"/>
    <mergeCell ref="K75:K76"/>
    <mergeCell ref="H63:H64"/>
    <mergeCell ref="J63:J64"/>
    <mergeCell ref="K63:K64"/>
    <mergeCell ref="H65:H66"/>
    <mergeCell ref="K65:K72"/>
    <mergeCell ref="H67:H68"/>
    <mergeCell ref="H69:H70"/>
    <mergeCell ref="J65:J72"/>
    <mergeCell ref="H71:H72"/>
    <mergeCell ref="H83:H84"/>
    <mergeCell ref="J83:J94"/>
    <mergeCell ref="K83:K94"/>
    <mergeCell ref="H95:H96"/>
    <mergeCell ref="J95:J96"/>
    <mergeCell ref="K95:K96"/>
    <mergeCell ref="H77:H78"/>
    <mergeCell ref="J77:J80"/>
    <mergeCell ref="K77:K80"/>
    <mergeCell ref="H79:H80"/>
    <mergeCell ref="H81:H82"/>
    <mergeCell ref="J81:J82"/>
    <mergeCell ref="K81:K82"/>
    <mergeCell ref="H93:H94"/>
    <mergeCell ref="H101:H102"/>
    <mergeCell ref="J101:J102"/>
    <mergeCell ref="K101:K102"/>
    <mergeCell ref="H103:H104"/>
    <mergeCell ref="J103:J104"/>
    <mergeCell ref="K103:K104"/>
    <mergeCell ref="H97:H98"/>
    <mergeCell ref="J97:J98"/>
    <mergeCell ref="K97:K98"/>
    <mergeCell ref="H99:H100"/>
    <mergeCell ref="J99:J100"/>
    <mergeCell ref="K99:K100"/>
    <mergeCell ref="H109:H110"/>
    <mergeCell ref="J109:J110"/>
    <mergeCell ref="K109:K110"/>
    <mergeCell ref="H111:H112"/>
    <mergeCell ref="J111:J112"/>
    <mergeCell ref="K111:K112"/>
    <mergeCell ref="H105:H106"/>
    <mergeCell ref="J105:J106"/>
    <mergeCell ref="K105:K106"/>
    <mergeCell ref="H107:H108"/>
    <mergeCell ref="J107:J108"/>
    <mergeCell ref="K107:K108"/>
    <mergeCell ref="H119:H120"/>
    <mergeCell ref="J119:J120"/>
    <mergeCell ref="K119:K120"/>
    <mergeCell ref="H121:H122"/>
    <mergeCell ref="J121:J122"/>
    <mergeCell ref="K121:K122"/>
    <mergeCell ref="H113:H114"/>
    <mergeCell ref="J113:J116"/>
    <mergeCell ref="K113:K116"/>
    <mergeCell ref="H115:H116"/>
    <mergeCell ref="H117:H118"/>
    <mergeCell ref="J117:J118"/>
    <mergeCell ref="K117:K118"/>
    <mergeCell ref="H129:H130"/>
    <mergeCell ref="J129:J130"/>
    <mergeCell ref="K129:K130"/>
    <mergeCell ref="H123:H124"/>
    <mergeCell ref="J123:J124"/>
    <mergeCell ref="K123:K124"/>
    <mergeCell ref="H125:H126"/>
    <mergeCell ref="J125:J126"/>
    <mergeCell ref="K125:K126"/>
    <mergeCell ref="H127:H128"/>
    <mergeCell ref="J127:J128"/>
    <mergeCell ref="K127:K128"/>
    <mergeCell ref="H135:H136"/>
    <mergeCell ref="J135:J138"/>
    <mergeCell ref="K135:K138"/>
    <mergeCell ref="H137:H138"/>
    <mergeCell ref="H139:H140"/>
    <mergeCell ref="J139:J140"/>
    <mergeCell ref="K139:K140"/>
    <mergeCell ref="H131:H132"/>
    <mergeCell ref="J131:J132"/>
    <mergeCell ref="K131:K132"/>
    <mergeCell ref="H133:H134"/>
    <mergeCell ref="J133:J134"/>
    <mergeCell ref="K133:K134"/>
    <mergeCell ref="H145:H146"/>
    <mergeCell ref="J145:J147"/>
    <mergeCell ref="K145:K147"/>
    <mergeCell ref="H148:H149"/>
    <mergeCell ref="J148:J149"/>
    <mergeCell ref="H141:H142"/>
    <mergeCell ref="J141:J142"/>
    <mergeCell ref="H143:H144"/>
    <mergeCell ref="J143:J144"/>
    <mergeCell ref="H156:H157"/>
    <mergeCell ref="J156:J161"/>
    <mergeCell ref="K156:K161"/>
    <mergeCell ref="H158:H159"/>
    <mergeCell ref="H160:H161"/>
    <mergeCell ref="H150:H151"/>
    <mergeCell ref="J150:J153"/>
    <mergeCell ref="K150:K153"/>
    <mergeCell ref="H152:H153"/>
    <mergeCell ref="H154:H155"/>
    <mergeCell ref="J154:J155"/>
    <mergeCell ref="K154:K155"/>
    <mergeCell ref="N44:N45"/>
    <mergeCell ref="L46:L47"/>
    <mergeCell ref="M46:M47"/>
    <mergeCell ref="N46:N47"/>
    <mergeCell ref="L48:L50"/>
    <mergeCell ref="M48:M50"/>
    <mergeCell ref="N48:N50"/>
    <mergeCell ref="L51:L54"/>
    <mergeCell ref="M51:M54"/>
    <mergeCell ref="N51:N54"/>
    <mergeCell ref="L44:L45"/>
    <mergeCell ref="M44:M45"/>
    <mergeCell ref="L55:L56"/>
    <mergeCell ref="M55:M56"/>
    <mergeCell ref="N55:N56"/>
    <mergeCell ref="L57:L60"/>
    <mergeCell ref="M57:M60"/>
    <mergeCell ref="N57:N60"/>
    <mergeCell ref="L61:L62"/>
    <mergeCell ref="M61:M62"/>
    <mergeCell ref="N61:N62"/>
    <mergeCell ref="L63:L64"/>
    <mergeCell ref="M63:M64"/>
    <mergeCell ref="N63:N64"/>
    <mergeCell ref="L65:L72"/>
    <mergeCell ref="M65:M72"/>
    <mergeCell ref="N65:N72"/>
    <mergeCell ref="L73:L74"/>
    <mergeCell ref="M73:M74"/>
    <mergeCell ref="N73:N74"/>
    <mergeCell ref="L75:L76"/>
    <mergeCell ref="M75:M76"/>
    <mergeCell ref="N75:N76"/>
    <mergeCell ref="L77:L80"/>
    <mergeCell ref="M77:M80"/>
    <mergeCell ref="N77:N80"/>
    <mergeCell ref="L81:L82"/>
    <mergeCell ref="M81:M82"/>
    <mergeCell ref="N81:N82"/>
    <mergeCell ref="L83:L94"/>
    <mergeCell ref="M83:M94"/>
    <mergeCell ref="N83:N94"/>
    <mergeCell ref="L95:L96"/>
    <mergeCell ref="M95:M96"/>
    <mergeCell ref="N95:N96"/>
    <mergeCell ref="L97:L98"/>
    <mergeCell ref="M97:M98"/>
    <mergeCell ref="N97:N98"/>
    <mergeCell ref="L156:L161"/>
    <mergeCell ref="M156:M161"/>
    <mergeCell ref="N156:N161"/>
    <mergeCell ref="L148:L149"/>
    <mergeCell ref="M148:M149"/>
    <mergeCell ref="N148:N149"/>
    <mergeCell ref="L150:L153"/>
    <mergeCell ref="M150:M153"/>
    <mergeCell ref="N150:N153"/>
    <mergeCell ref="L154:L155"/>
    <mergeCell ref="M154:M155"/>
    <mergeCell ref="N154:N155"/>
    <mergeCell ref="N40:N41"/>
    <mergeCell ref="L6:L7"/>
    <mergeCell ref="M6:M7"/>
    <mergeCell ref="L32:L33"/>
    <mergeCell ref="M32:M33"/>
    <mergeCell ref="L34:L35"/>
    <mergeCell ref="M34:M35"/>
    <mergeCell ref="N6:N7"/>
    <mergeCell ref="N32:N33"/>
    <mergeCell ref="N34:N35"/>
    <mergeCell ref="L38:L39"/>
    <mergeCell ref="M38:M39"/>
    <mergeCell ref="N38:N39"/>
    <mergeCell ref="N23:N25"/>
    <mergeCell ref="L30:L31"/>
    <mergeCell ref="M30:M31"/>
    <mergeCell ref="N30:N31"/>
    <mergeCell ref="N12:N13"/>
    <mergeCell ref="M15:M16"/>
    <mergeCell ref="N15:N16"/>
    <mergeCell ref="N121:N122"/>
    <mergeCell ref="N133:N134"/>
    <mergeCell ref="L123:L124"/>
    <mergeCell ref="N42:N43"/>
    <mergeCell ref="M117:M118"/>
    <mergeCell ref="N117:N118"/>
    <mergeCell ref="L105:L106"/>
    <mergeCell ref="M105:M106"/>
    <mergeCell ref="N105:N106"/>
    <mergeCell ref="L107:L108"/>
    <mergeCell ref="M107:M108"/>
    <mergeCell ref="N107:N108"/>
    <mergeCell ref="L109:L110"/>
    <mergeCell ref="M109:M110"/>
    <mergeCell ref="N109:N110"/>
    <mergeCell ref="L99:L100"/>
    <mergeCell ref="M99:M100"/>
    <mergeCell ref="N99:N100"/>
    <mergeCell ref="L101:L102"/>
    <mergeCell ref="M101:M102"/>
    <mergeCell ref="N101:N102"/>
    <mergeCell ref="L103:L104"/>
    <mergeCell ref="M103:M104"/>
    <mergeCell ref="N103:N104"/>
    <mergeCell ref="L111:L112"/>
    <mergeCell ref="M111:M112"/>
    <mergeCell ref="N111:N112"/>
    <mergeCell ref="L113:L116"/>
    <mergeCell ref="M113:M116"/>
    <mergeCell ref="N113:N116"/>
    <mergeCell ref="L117:L118"/>
    <mergeCell ref="N135:N138"/>
    <mergeCell ref="L139:L140"/>
    <mergeCell ref="M139:M140"/>
    <mergeCell ref="N139:N140"/>
    <mergeCell ref="L129:L130"/>
    <mergeCell ref="M129:M130"/>
    <mergeCell ref="N129:N130"/>
    <mergeCell ref="L131:L132"/>
    <mergeCell ref="M131:M132"/>
    <mergeCell ref="N131:N132"/>
    <mergeCell ref="L133:L134"/>
    <mergeCell ref="M133:M134"/>
    <mergeCell ref="L119:L120"/>
    <mergeCell ref="M119:M120"/>
    <mergeCell ref="N119:N120"/>
    <mergeCell ref="L121:L122"/>
    <mergeCell ref="M121:M122"/>
    <mergeCell ref="L143:L144"/>
    <mergeCell ref="M143:M144"/>
    <mergeCell ref="N143:N144"/>
    <mergeCell ref="L145:L147"/>
    <mergeCell ref="M145:M147"/>
    <mergeCell ref="N145:N147"/>
    <mergeCell ref="L135:L138"/>
    <mergeCell ref="M135:M138"/>
    <mergeCell ref="M123:M124"/>
    <mergeCell ref="N123:N124"/>
    <mergeCell ref="L125:L126"/>
    <mergeCell ref="M125:M126"/>
    <mergeCell ref="N125:N126"/>
    <mergeCell ref="L127:L128"/>
    <mergeCell ref="M127:M128"/>
    <mergeCell ref="N127:N128"/>
    <mergeCell ref="L141:L142"/>
    <mergeCell ref="M141:M142"/>
    <mergeCell ref="N141:N142"/>
  </mergeCells>
  <phoneticPr fontId="5" type="noConversion"/>
  <conditionalFormatting sqref="A2:C161">
    <cfRule type="expression" dxfId="1" priority="4">
      <formula>$O2&lt;&gt;1</formula>
    </cfRule>
  </conditionalFormatting>
  <conditionalFormatting sqref="O2:O161">
    <cfRule type="cellIs" dxfId="0" priority="1" operator="notEqual">
      <formula>1</formula>
    </cfRule>
  </conditionalFormatting>
  <dataValidations count="18">
    <dataValidation type="custom" allowBlank="1" showInputMessage="1" showErrorMessage="1" errorTitle="INVALID COUNTRY CODE" error="The entry does not match one of the known ISO 3166-2 country codes. Please re-enter a valid country code._x000a_" sqref="F2 F16 F10 F18" xr:uid="{00000000-0002-0000-0100-000001000000}">
      <formula1>V2=TRUE</formula1>
    </dataValidation>
    <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sqref="F149 F24:F25 F161 F159 F157 F155 F153 F86 F19 F144 F142 F140 F138 F136 F134 F132 F130 F128 F126 F124 F122 F120 F118 F116 F114 F112 F110 F108 F104 F102 F100 F98 F96 F94 F82 F80 F78 F76 F74 F72 F70 F68 F66 F64 F62 F60 F58 F56 F54 F52 F50 F47 F39 F43 F41 F22 F28 F84 F33:F34 F151 F45 F13:F14 F4:F8 F146:F147 F11" xr:uid="{00000000-0002-0000-0100-000002000000}">
      <formula1>V4=TRUE</formula1>
    </dataValidation>
    <dataValidation type="textLength" operator="equal" allowBlank="1" showInputMessage="1" showErrorMessage="1" errorTitle="LENGTH OR ENTRY ERROR" error="Entry for this field either exceeds the length limit prescribed by the RTS for this field type or is not a valid date format (DD-MM-YYYY, i.e. digits and hyphens; start with the &quot; ' &quot; character). Please revise your entry." sqref="F30 F26" xr:uid="{55524819-50A4-45FA-9C34-B5D2AABF7CA4}">
      <formula1>10</formula1>
    </dataValidation>
    <dataValidation type="textLength" operator="equal" showInputMessage="1" showErrorMessage="1" errorTitle="LENGTH OR ENTRY ERROR" error="Entry for this field either exceeds the length limit prescribed by the RTS for this field type or includes accented or other non-alphanumeric characters. Please revise your entry." sqref="F31" xr:uid="{4B573713-6084-4680-B975-5D76C0D1283D}">
      <formula1>10</formula1>
    </dataValidation>
    <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sqref="F85" xr:uid="{00000000-0002-0000-0100-000012000000}">
      <formula1>V86=TRUE</formula1>
    </dataValidation>
    <dataValidation type="list" allowBlank="1" showInputMessage="1" showErrorMessage="1" errorTitle="INVALID COUNTRY CODE" error="The entry does not match one of the known ISO 3166-2 country codes. Please re-enter a valid country code._x000a_" sqref="F15" xr:uid="{00000000-0002-0000-0100-00000E000000}">
      <formula1>$AG$1:$AG$255</formula1>
    </dataValidation>
    <dataValidation type="list" allowBlank="1" showInputMessage="1" showErrorMessage="1" sqref="F3" xr:uid="{FC474B98-06AB-4B6C-87C5-1A6A287D428D}">
      <formula1>$Z$2:$Z$4</formula1>
    </dataValidation>
    <dataValidation type="list" allowBlank="1" showInputMessage="1" showErrorMessage="1" sqref="F36" xr:uid="{81A5DBAA-06E9-4A7F-91BE-32BC14F0BAA4}">
      <formula1>$AC$2:$AC$45</formula1>
    </dataValidation>
    <dataValidation type="list" allowBlank="1" showInputMessage="1" showErrorMessage="1" sqref="F40 F46 F49 F51 F53 F38 F69 F95 F99 F101 F113 F115 F119 F121 F123 F125 F127 F133 F135" xr:uid="{27C29318-1DD7-4B73-820A-BF55C6D2EF46}">
      <formula1>$AE$2:$AE$5</formula1>
    </dataValidation>
    <dataValidation type="list" allowBlank="1" showInputMessage="1" showErrorMessage="1" sqref="F137 F55 F57 F59 F61 F63 F65 F67 F71 F73 F75 F77 F81 F83 F103 F105 F107 F109 F111 F117 F129 F131 F139 F141 F143 F145 F160 F158 F156 F152 F150 F148 F42" xr:uid="{76150472-4468-476D-98B3-391E02694E6C}">
      <formula1>$AE$2:$AE$3</formula1>
    </dataValidation>
    <dataValidation type="list" allowBlank="1" showInputMessage="1" showErrorMessage="1" sqref="F9 F12 F23 F35 F17" xr:uid="{91EDCA4C-E9A8-42DA-A8DF-0F65D119841B}">
      <formula1>$AG$2:$AG$32</formula1>
    </dataValidation>
    <dataValidation type="list" allowBlank="1" showInputMessage="1" showErrorMessage="1" sqref="F27" xr:uid="{D38D726F-48C1-4869-A3C5-20E00ACF3EA8}">
      <formula1>$AH$2:$AH$5</formula1>
    </dataValidation>
    <dataValidation type="list" allowBlank="1" showInputMessage="1" showErrorMessage="1" sqref="F29" xr:uid="{F4BDC70E-691E-4D2C-8B70-62FF8F874A21}">
      <formula1>$AB$2:$AB$9</formula1>
    </dataValidation>
    <dataValidation type="list" allowBlank="1" showInputMessage="1" showErrorMessage="1" sqref="F79" xr:uid="{C4B1058E-1ED1-46F8-9C5D-BFB7F059CFF1}">
      <formula1>$Y$2:$Y$5</formula1>
    </dataValidation>
    <dataValidation type="list" allowBlank="1" showInputMessage="1" showErrorMessage="1" sqref="F21" xr:uid="{A678DD28-4486-46A0-9655-94D291DFB74C}">
      <formula1>$X$2:$X$4</formula1>
    </dataValidation>
    <dataValidation type="list" allowBlank="1" showInputMessage="1" showErrorMessage="1" sqref="F97" xr:uid="{E012DC09-D102-441A-86EE-E306521E3F83}">
      <formula1>$AA$2:$AA$5</formula1>
    </dataValidation>
    <dataValidation type="list" allowBlank="1" showInputMessage="1" showErrorMessage="1" sqref="F154" xr:uid="{CCCD2549-1B63-4563-A0E0-DE86FB864F7A}">
      <formula1>$AJ$2:$AJ$5</formula1>
    </dataValidation>
    <dataValidation type="list" allowBlank="1" showInputMessage="1" showErrorMessage="1" sqref="F20 F32 F37 F44 F48 F87:F93" xr:uid="{844E4072-32AC-494F-AE19-E65364B4A0D7}">
      <formula1>$AF$2:$AF$4</formula1>
    </dataValidation>
  </dataValidations>
  <pageMargins left="0" right="0" top="0" bottom="0" header="0.31496062992125984" footer="0.31496062992125984"/>
  <pageSetup paperSize="8" scale="24" fitToHeight="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91"/>
  <sheetViews>
    <sheetView showGridLines="0" zoomScale="70" zoomScaleNormal="70" workbookViewId="0">
      <selection sqref="A1:XFD1048576"/>
    </sheetView>
  </sheetViews>
  <sheetFormatPr defaultColWidth="8.5546875" defaultRowHeight="14.4" x14ac:dyDescent="0.3"/>
  <cols>
    <col min="1" max="1" width="36.33203125" customWidth="1"/>
    <col min="2" max="2" width="16.5546875" customWidth="1"/>
    <col min="3" max="3" width="9.33203125" customWidth="1"/>
    <col min="4" max="4" width="39.6640625" customWidth="1"/>
    <col min="5" max="5" width="13.33203125" customWidth="1"/>
    <col min="6" max="6" width="31.44140625" customWidth="1"/>
    <col min="10" max="10" width="11" bestFit="1" customWidth="1"/>
  </cols>
  <sheetData>
    <row r="1" spans="1:10" x14ac:dyDescent="0.3">
      <c r="A1" s="3" t="s">
        <v>666</v>
      </c>
      <c r="C1" s="3"/>
      <c r="D1" s="3"/>
      <c r="E1" s="3"/>
      <c r="G1" s="3"/>
      <c r="H1" s="3"/>
      <c r="I1" s="3"/>
      <c r="J1" s="3"/>
    </row>
    <row r="2" spans="1:10" ht="57.6" x14ac:dyDescent="0.3">
      <c r="A2" s="5" t="s">
        <v>673</v>
      </c>
      <c r="B2" s="5" t="s">
        <v>674</v>
      </c>
      <c r="F2" s="46" t="s">
        <v>1090</v>
      </c>
    </row>
    <row r="3" spans="1:10" x14ac:dyDescent="0.3">
      <c r="A3" t="s">
        <v>679</v>
      </c>
      <c r="B3" s="6">
        <v>32767</v>
      </c>
    </row>
    <row r="4" spans="1:10" x14ac:dyDescent="0.3">
      <c r="A4" t="s">
        <v>69</v>
      </c>
      <c r="B4" s="6">
        <v>101</v>
      </c>
      <c r="F4" t="s">
        <v>1066</v>
      </c>
    </row>
    <row r="5" spans="1:10" x14ac:dyDescent="0.3">
      <c r="A5" t="s">
        <v>711</v>
      </c>
      <c r="B5" s="6">
        <v>5001</v>
      </c>
      <c r="F5" t="s">
        <v>1067</v>
      </c>
    </row>
    <row r="6" spans="1:10" x14ac:dyDescent="0.3">
      <c r="A6" t="s">
        <v>693</v>
      </c>
      <c r="B6" s="6">
        <v>10001</v>
      </c>
      <c r="F6" t="s">
        <v>753</v>
      </c>
    </row>
    <row r="7" spans="1:10" x14ac:dyDescent="0.3">
      <c r="A7" t="s">
        <v>694</v>
      </c>
      <c r="B7" s="6">
        <v>2</v>
      </c>
      <c r="F7" t="s">
        <v>1068</v>
      </c>
    </row>
    <row r="8" spans="1:10" x14ac:dyDescent="0.3">
      <c r="A8" t="s">
        <v>697</v>
      </c>
      <c r="B8" s="6">
        <v>10</v>
      </c>
      <c r="F8" t="s">
        <v>1069</v>
      </c>
    </row>
    <row r="9" spans="1:10" x14ac:dyDescent="0.3">
      <c r="A9" t="s">
        <v>32</v>
      </c>
      <c r="B9" s="6">
        <v>12</v>
      </c>
      <c r="F9" t="s">
        <v>756</v>
      </c>
    </row>
    <row r="10" spans="1:10" x14ac:dyDescent="0.3">
      <c r="A10" t="s">
        <v>34</v>
      </c>
      <c r="B10" s="6">
        <v>20</v>
      </c>
      <c r="F10" t="s">
        <v>759</v>
      </c>
    </row>
    <row r="11" spans="1:10" x14ac:dyDescent="0.3">
      <c r="A11" t="s">
        <v>36</v>
      </c>
      <c r="B11" s="6" t="s">
        <v>49</v>
      </c>
      <c r="F11" t="s">
        <v>1070</v>
      </c>
    </row>
    <row r="12" spans="1:10" x14ac:dyDescent="0.3">
      <c r="A12" t="s">
        <v>41</v>
      </c>
      <c r="B12" s="6">
        <v>1</v>
      </c>
      <c r="F12" t="s">
        <v>1071</v>
      </c>
    </row>
    <row r="13" spans="1:10" x14ac:dyDescent="0.3">
      <c r="A13" t="s">
        <v>707</v>
      </c>
      <c r="B13" t="s">
        <v>708</v>
      </c>
      <c r="F13" t="s">
        <v>1072</v>
      </c>
    </row>
    <row r="14" spans="1:10" x14ac:dyDescent="0.3">
      <c r="A14" t="s">
        <v>711</v>
      </c>
      <c r="B14" s="6">
        <v>1001</v>
      </c>
      <c r="F14" t="s">
        <v>1073</v>
      </c>
    </row>
    <row r="15" spans="1:10" ht="28.8" x14ac:dyDescent="0.3">
      <c r="A15" s="3" t="s">
        <v>714</v>
      </c>
      <c r="B15" s="4" t="s">
        <v>715</v>
      </c>
      <c r="F15" s="46" t="s">
        <v>1074</v>
      </c>
    </row>
    <row r="16" spans="1:10" x14ac:dyDescent="0.3">
      <c r="A16" s="4" t="s">
        <v>718</v>
      </c>
      <c r="B16" s="4" t="s">
        <v>719</v>
      </c>
      <c r="F16" t="s">
        <v>1091</v>
      </c>
    </row>
    <row r="17" spans="1:6" x14ac:dyDescent="0.3">
      <c r="A17" s="4" t="s">
        <v>721</v>
      </c>
      <c r="B17" s="4" t="s">
        <v>722</v>
      </c>
      <c r="F17" t="s">
        <v>1092</v>
      </c>
    </row>
    <row r="18" spans="1:6" ht="28.8" x14ac:dyDescent="0.3">
      <c r="A18" s="4" t="s">
        <v>724</v>
      </c>
      <c r="B18" s="4" t="s">
        <v>725</v>
      </c>
      <c r="F18" s="46" t="s">
        <v>1075</v>
      </c>
    </row>
    <row r="19" spans="1:6" x14ac:dyDescent="0.3">
      <c r="A19" s="4" t="s">
        <v>727</v>
      </c>
      <c r="B19" s="4" t="s">
        <v>728</v>
      </c>
      <c r="F19" t="s">
        <v>782</v>
      </c>
    </row>
    <row r="20" spans="1:6" x14ac:dyDescent="0.3">
      <c r="A20" s="4" t="s">
        <v>730</v>
      </c>
      <c r="B20" s="4" t="s">
        <v>1065</v>
      </c>
      <c r="F20" t="s">
        <v>1076</v>
      </c>
    </row>
    <row r="21" spans="1:6" x14ac:dyDescent="0.3">
      <c r="A21" s="4" t="s">
        <v>732</v>
      </c>
      <c r="B21" s="4" t="s">
        <v>1416</v>
      </c>
      <c r="F21" t="s">
        <v>1077</v>
      </c>
    </row>
    <row r="22" spans="1:6" x14ac:dyDescent="0.3">
      <c r="A22" s="5" t="s">
        <v>734</v>
      </c>
      <c r="B22" s="5" t="s">
        <v>735</v>
      </c>
      <c r="F22" t="s">
        <v>1078</v>
      </c>
    </row>
    <row r="23" spans="1:6" x14ac:dyDescent="0.3">
      <c r="A23" s="6" t="s">
        <v>737</v>
      </c>
      <c r="B23" s="6" t="s">
        <v>680</v>
      </c>
      <c r="F23" t="s">
        <v>1079</v>
      </c>
    </row>
    <row r="24" spans="1:6" x14ac:dyDescent="0.3">
      <c r="A24" s="6">
        <v>33</v>
      </c>
      <c r="B24" s="6" t="s">
        <v>739</v>
      </c>
      <c r="F24" t="s">
        <v>812</v>
      </c>
    </row>
    <row r="25" spans="1:6" x14ac:dyDescent="0.3">
      <c r="A25" s="6">
        <f>A24+1</f>
        <v>34</v>
      </c>
      <c r="B25" s="6" t="s">
        <v>741</v>
      </c>
      <c r="F25" s="46" t="s">
        <v>1093</v>
      </c>
    </row>
    <row r="26" spans="1:6" x14ac:dyDescent="0.3">
      <c r="A26" s="6">
        <f t="shared" ref="A26:A89" si="0">A25+1</f>
        <v>35</v>
      </c>
      <c r="B26" s="6" t="s">
        <v>743</v>
      </c>
      <c r="F26" t="s">
        <v>1081</v>
      </c>
    </row>
    <row r="27" spans="1:6" x14ac:dyDescent="0.3">
      <c r="A27" s="6">
        <f t="shared" si="0"/>
        <v>36</v>
      </c>
      <c r="B27" s="6" t="s">
        <v>745</v>
      </c>
      <c r="F27" t="s">
        <v>1082</v>
      </c>
    </row>
    <row r="28" spans="1:6" x14ac:dyDescent="0.3">
      <c r="A28" s="6">
        <f t="shared" si="0"/>
        <v>37</v>
      </c>
      <c r="B28" s="6" t="s">
        <v>747</v>
      </c>
      <c r="F28" t="s">
        <v>1094</v>
      </c>
    </row>
    <row r="29" spans="1:6" x14ac:dyDescent="0.3">
      <c r="A29" s="6">
        <f t="shared" si="0"/>
        <v>38</v>
      </c>
      <c r="B29" s="6" t="s">
        <v>749</v>
      </c>
      <c r="F29" t="s">
        <v>1083</v>
      </c>
    </row>
    <row r="30" spans="1:6" x14ac:dyDescent="0.3">
      <c r="A30" s="6">
        <f t="shared" si="0"/>
        <v>39</v>
      </c>
      <c r="B30" s="6" t="s">
        <v>751</v>
      </c>
      <c r="F30" t="s">
        <v>807</v>
      </c>
    </row>
    <row r="31" spans="1:6" x14ac:dyDescent="0.3">
      <c r="A31" s="6">
        <f t="shared" si="0"/>
        <v>40</v>
      </c>
      <c r="B31" s="6" t="s">
        <v>754</v>
      </c>
      <c r="F31" t="s">
        <v>1084</v>
      </c>
    </row>
    <row r="32" spans="1:6" x14ac:dyDescent="0.3">
      <c r="A32" s="6">
        <f t="shared" si="0"/>
        <v>41</v>
      </c>
      <c r="B32" s="6" t="s">
        <v>757</v>
      </c>
      <c r="F32" t="s">
        <v>1096</v>
      </c>
    </row>
    <row r="33" spans="1:6" x14ac:dyDescent="0.3">
      <c r="A33" s="6">
        <f t="shared" si="0"/>
        <v>42</v>
      </c>
      <c r="B33" s="6" t="s">
        <v>760</v>
      </c>
      <c r="F33" t="s">
        <v>1097</v>
      </c>
    </row>
    <row r="34" spans="1:6" x14ac:dyDescent="0.3">
      <c r="A34" s="6">
        <f t="shared" si="0"/>
        <v>43</v>
      </c>
      <c r="B34" s="6" t="s">
        <v>762</v>
      </c>
      <c r="F34" t="s">
        <v>1085</v>
      </c>
    </row>
    <row r="35" spans="1:6" x14ac:dyDescent="0.3">
      <c r="A35" s="6">
        <f t="shared" si="0"/>
        <v>44</v>
      </c>
      <c r="B35" s="6" t="s">
        <v>764</v>
      </c>
      <c r="F35" t="s">
        <v>1086</v>
      </c>
    </row>
    <row r="36" spans="1:6" x14ac:dyDescent="0.3">
      <c r="A36" s="6">
        <f t="shared" si="0"/>
        <v>45</v>
      </c>
      <c r="B36" s="6" t="s">
        <v>766</v>
      </c>
      <c r="F36" t="s">
        <v>1095</v>
      </c>
    </row>
    <row r="37" spans="1:6" x14ac:dyDescent="0.3">
      <c r="A37" s="6">
        <f t="shared" si="0"/>
        <v>46</v>
      </c>
      <c r="B37" s="6" t="s">
        <v>768</v>
      </c>
      <c r="F37" t="s">
        <v>1087</v>
      </c>
    </row>
    <row r="38" spans="1:6" x14ac:dyDescent="0.3">
      <c r="A38" s="6">
        <f t="shared" si="0"/>
        <v>47</v>
      </c>
      <c r="B38" s="6" t="s">
        <v>770</v>
      </c>
      <c r="F38" t="s">
        <v>1088</v>
      </c>
    </row>
    <row r="39" spans="1:6" x14ac:dyDescent="0.3">
      <c r="A39" s="6">
        <f t="shared" si="0"/>
        <v>48</v>
      </c>
      <c r="B39" s="6" t="s">
        <v>772</v>
      </c>
    </row>
    <row r="40" spans="1:6" x14ac:dyDescent="0.3">
      <c r="A40" s="6">
        <f t="shared" si="0"/>
        <v>49</v>
      </c>
      <c r="B40" s="6" t="s">
        <v>774</v>
      </c>
    </row>
    <row r="41" spans="1:6" x14ac:dyDescent="0.3">
      <c r="A41" s="6">
        <f t="shared" si="0"/>
        <v>50</v>
      </c>
      <c r="B41" s="6" t="s">
        <v>776</v>
      </c>
    </row>
    <row r="42" spans="1:6" x14ac:dyDescent="0.3">
      <c r="A42" s="6">
        <f t="shared" si="0"/>
        <v>51</v>
      </c>
      <c r="B42" s="6" t="s">
        <v>778</v>
      </c>
    </row>
    <row r="43" spans="1:6" x14ac:dyDescent="0.3">
      <c r="A43" s="6">
        <f t="shared" si="0"/>
        <v>52</v>
      </c>
      <c r="B43" s="6" t="s">
        <v>780</v>
      </c>
    </row>
    <row r="44" spans="1:6" x14ac:dyDescent="0.3">
      <c r="A44" s="6">
        <f t="shared" si="0"/>
        <v>53</v>
      </c>
      <c r="B44" s="6" t="s">
        <v>783</v>
      </c>
    </row>
    <row r="45" spans="1:6" x14ac:dyDescent="0.3">
      <c r="A45" s="6">
        <f t="shared" si="0"/>
        <v>54</v>
      </c>
      <c r="B45" s="6" t="s">
        <v>785</v>
      </c>
    </row>
    <row r="46" spans="1:6" x14ac:dyDescent="0.3">
      <c r="A46" s="6">
        <f t="shared" si="0"/>
        <v>55</v>
      </c>
      <c r="B46" s="6" t="s">
        <v>787</v>
      </c>
    </row>
    <row r="47" spans="1:6" x14ac:dyDescent="0.3">
      <c r="A47" s="6">
        <f t="shared" si="0"/>
        <v>56</v>
      </c>
      <c r="B47" s="6" t="s">
        <v>789</v>
      </c>
    </row>
    <row r="48" spans="1:6" x14ac:dyDescent="0.3">
      <c r="A48" s="6">
        <f t="shared" si="0"/>
        <v>57</v>
      </c>
      <c r="B48" s="6" t="s">
        <v>791</v>
      </c>
    </row>
    <row r="49" spans="1:2" x14ac:dyDescent="0.3">
      <c r="A49" s="6">
        <f t="shared" si="0"/>
        <v>58</v>
      </c>
      <c r="B49" s="6" t="s">
        <v>793</v>
      </c>
    </row>
    <row r="50" spans="1:2" x14ac:dyDescent="0.3">
      <c r="A50" s="6">
        <f t="shared" si="0"/>
        <v>59</v>
      </c>
      <c r="B50" s="6" t="s">
        <v>795</v>
      </c>
    </row>
    <row r="51" spans="1:2" x14ac:dyDescent="0.3">
      <c r="A51" s="6">
        <f t="shared" si="0"/>
        <v>60</v>
      </c>
      <c r="B51" s="6" t="s">
        <v>797</v>
      </c>
    </row>
    <row r="52" spans="1:2" x14ac:dyDescent="0.3">
      <c r="A52" s="6">
        <f t="shared" si="0"/>
        <v>61</v>
      </c>
      <c r="B52" s="6" t="s">
        <v>799</v>
      </c>
    </row>
    <row r="53" spans="1:2" x14ac:dyDescent="0.3">
      <c r="A53" s="6">
        <f t="shared" si="0"/>
        <v>62</v>
      </c>
      <c r="B53" s="6" t="s">
        <v>801</v>
      </c>
    </row>
    <row r="54" spans="1:2" x14ac:dyDescent="0.3">
      <c r="A54" s="6">
        <f t="shared" si="0"/>
        <v>63</v>
      </c>
      <c r="B54" s="6" t="s">
        <v>803</v>
      </c>
    </row>
    <row r="55" spans="1:2" x14ac:dyDescent="0.3">
      <c r="A55" s="6">
        <f t="shared" si="0"/>
        <v>64</v>
      </c>
      <c r="B55" s="6" t="s">
        <v>805</v>
      </c>
    </row>
    <row r="56" spans="1:2" x14ac:dyDescent="0.3">
      <c r="A56" s="6">
        <v>91</v>
      </c>
      <c r="B56" s="6" t="s">
        <v>808</v>
      </c>
    </row>
    <row r="57" spans="1:2" x14ac:dyDescent="0.3">
      <c r="A57" s="6">
        <f t="shared" si="0"/>
        <v>92</v>
      </c>
      <c r="B57" s="6" t="s">
        <v>810</v>
      </c>
    </row>
    <row r="58" spans="1:2" x14ac:dyDescent="0.3">
      <c r="A58" s="6">
        <f t="shared" si="0"/>
        <v>93</v>
      </c>
      <c r="B58" s="6" t="s">
        <v>813</v>
      </c>
    </row>
    <row r="59" spans="1:2" x14ac:dyDescent="0.3">
      <c r="A59" s="6">
        <f t="shared" si="0"/>
        <v>94</v>
      </c>
      <c r="B59" s="6" t="s">
        <v>815</v>
      </c>
    </row>
    <row r="60" spans="1:2" x14ac:dyDescent="0.3">
      <c r="A60" s="6">
        <f t="shared" si="0"/>
        <v>95</v>
      </c>
      <c r="B60" s="6" t="s">
        <v>817</v>
      </c>
    </row>
    <row r="61" spans="1:2" x14ac:dyDescent="0.3">
      <c r="A61" s="6">
        <f t="shared" si="0"/>
        <v>96</v>
      </c>
      <c r="B61" s="6" t="s">
        <v>819</v>
      </c>
    </row>
    <row r="62" spans="1:2" x14ac:dyDescent="0.3">
      <c r="A62" s="6">
        <v>97</v>
      </c>
      <c r="B62" s="6" t="s">
        <v>821</v>
      </c>
    </row>
    <row r="63" spans="1:2" x14ac:dyDescent="0.3">
      <c r="A63" s="6">
        <f t="shared" si="0"/>
        <v>98</v>
      </c>
      <c r="B63" s="6" t="s">
        <v>823</v>
      </c>
    </row>
    <row r="64" spans="1:2" x14ac:dyDescent="0.3">
      <c r="A64" s="6">
        <f t="shared" si="0"/>
        <v>99</v>
      </c>
      <c r="B64" s="6" t="s">
        <v>825</v>
      </c>
    </row>
    <row r="65" spans="1:2" x14ac:dyDescent="0.3">
      <c r="A65" s="6">
        <f t="shared" si="0"/>
        <v>100</v>
      </c>
      <c r="B65" s="6" t="s">
        <v>827</v>
      </c>
    </row>
    <row r="66" spans="1:2" x14ac:dyDescent="0.3">
      <c r="A66" s="6">
        <f t="shared" si="0"/>
        <v>101</v>
      </c>
      <c r="B66" s="6" t="s">
        <v>829</v>
      </c>
    </row>
    <row r="67" spans="1:2" x14ac:dyDescent="0.3">
      <c r="A67" s="6">
        <f t="shared" si="0"/>
        <v>102</v>
      </c>
      <c r="B67" s="6" t="s">
        <v>831</v>
      </c>
    </row>
    <row r="68" spans="1:2" x14ac:dyDescent="0.3">
      <c r="A68" s="6">
        <f t="shared" si="0"/>
        <v>103</v>
      </c>
      <c r="B68" s="6" t="s">
        <v>833</v>
      </c>
    </row>
    <row r="69" spans="1:2" x14ac:dyDescent="0.3">
      <c r="A69" s="6">
        <f t="shared" si="0"/>
        <v>104</v>
      </c>
      <c r="B69" s="6" t="s">
        <v>835</v>
      </c>
    </row>
    <row r="70" spans="1:2" x14ac:dyDescent="0.3">
      <c r="A70" s="6">
        <f t="shared" si="0"/>
        <v>105</v>
      </c>
      <c r="B70" s="6" t="s">
        <v>837</v>
      </c>
    </row>
    <row r="71" spans="1:2" x14ac:dyDescent="0.3">
      <c r="A71" s="6">
        <f t="shared" si="0"/>
        <v>106</v>
      </c>
      <c r="B71" s="6" t="s">
        <v>839</v>
      </c>
    </row>
    <row r="72" spans="1:2" x14ac:dyDescent="0.3">
      <c r="A72" s="6">
        <f t="shared" si="0"/>
        <v>107</v>
      </c>
      <c r="B72" s="6" t="s">
        <v>841</v>
      </c>
    </row>
    <row r="73" spans="1:2" x14ac:dyDescent="0.3">
      <c r="A73" s="6">
        <f t="shared" si="0"/>
        <v>108</v>
      </c>
      <c r="B73" s="6" t="s">
        <v>843</v>
      </c>
    </row>
    <row r="74" spans="1:2" x14ac:dyDescent="0.3">
      <c r="A74" s="6">
        <f t="shared" si="0"/>
        <v>109</v>
      </c>
      <c r="B74" s="6" t="s">
        <v>845</v>
      </c>
    </row>
    <row r="75" spans="1:2" x14ac:dyDescent="0.3">
      <c r="A75" s="6">
        <f t="shared" si="0"/>
        <v>110</v>
      </c>
      <c r="B75" s="6" t="s">
        <v>847</v>
      </c>
    </row>
    <row r="76" spans="1:2" x14ac:dyDescent="0.3">
      <c r="A76" s="6">
        <f t="shared" si="0"/>
        <v>111</v>
      </c>
      <c r="B76" s="6" t="s">
        <v>849</v>
      </c>
    </row>
    <row r="77" spans="1:2" x14ac:dyDescent="0.3">
      <c r="A77" s="6">
        <f t="shared" si="0"/>
        <v>112</v>
      </c>
      <c r="B77" s="6" t="s">
        <v>851</v>
      </c>
    </row>
    <row r="78" spans="1:2" x14ac:dyDescent="0.3">
      <c r="A78" s="6">
        <f t="shared" si="0"/>
        <v>113</v>
      </c>
      <c r="B78" s="6" t="s">
        <v>853</v>
      </c>
    </row>
    <row r="79" spans="1:2" x14ac:dyDescent="0.3">
      <c r="A79" s="6">
        <f t="shared" si="0"/>
        <v>114</v>
      </c>
      <c r="B79" s="6" t="s">
        <v>855</v>
      </c>
    </row>
    <row r="80" spans="1:2" x14ac:dyDescent="0.3">
      <c r="A80" s="6">
        <f t="shared" si="0"/>
        <v>115</v>
      </c>
      <c r="B80" s="6" t="s">
        <v>857</v>
      </c>
    </row>
    <row r="81" spans="1:2" x14ac:dyDescent="0.3">
      <c r="A81" s="6">
        <f t="shared" si="0"/>
        <v>116</v>
      </c>
      <c r="B81" s="6" t="s">
        <v>859</v>
      </c>
    </row>
    <row r="82" spans="1:2" x14ac:dyDescent="0.3">
      <c r="A82" s="6">
        <f t="shared" si="0"/>
        <v>117</v>
      </c>
      <c r="B82" s="6" t="s">
        <v>861</v>
      </c>
    </row>
    <row r="83" spans="1:2" x14ac:dyDescent="0.3">
      <c r="A83" s="6">
        <f t="shared" si="0"/>
        <v>118</v>
      </c>
      <c r="B83" s="6" t="s">
        <v>863</v>
      </c>
    </row>
    <row r="84" spans="1:2" x14ac:dyDescent="0.3">
      <c r="A84" s="6">
        <f t="shared" si="0"/>
        <v>119</v>
      </c>
      <c r="B84" s="6" t="s">
        <v>865</v>
      </c>
    </row>
    <row r="85" spans="1:2" x14ac:dyDescent="0.3">
      <c r="A85" s="6">
        <f t="shared" si="0"/>
        <v>120</v>
      </c>
      <c r="B85" s="6" t="s">
        <v>867</v>
      </c>
    </row>
    <row r="86" spans="1:2" x14ac:dyDescent="0.3">
      <c r="A86" s="6">
        <f t="shared" si="0"/>
        <v>121</v>
      </c>
      <c r="B86" s="6" t="s">
        <v>869</v>
      </c>
    </row>
    <row r="87" spans="1:2" x14ac:dyDescent="0.3">
      <c r="A87" s="6">
        <f t="shared" si="0"/>
        <v>122</v>
      </c>
      <c r="B87" s="6" t="s">
        <v>871</v>
      </c>
    </row>
    <row r="88" spans="1:2" x14ac:dyDescent="0.3">
      <c r="A88" s="6">
        <f t="shared" si="0"/>
        <v>123</v>
      </c>
      <c r="B88" s="6" t="s">
        <v>873</v>
      </c>
    </row>
    <row r="89" spans="1:2" x14ac:dyDescent="0.3">
      <c r="A89" s="6">
        <f t="shared" si="0"/>
        <v>124</v>
      </c>
      <c r="B89" s="6" t="s">
        <v>875</v>
      </c>
    </row>
    <row r="90" spans="1:2" x14ac:dyDescent="0.3">
      <c r="A90" s="6">
        <f>A89+1</f>
        <v>125</v>
      </c>
      <c r="B90" s="6" t="s">
        <v>877</v>
      </c>
    </row>
    <row r="91" spans="1:2" x14ac:dyDescent="0.3">
      <c r="A91" s="6">
        <f>A90+1</f>
        <v>126</v>
      </c>
      <c r="B91" s="6" t="s">
        <v>879</v>
      </c>
    </row>
  </sheetData>
  <sheetProtection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opLeftCell="A22" workbookViewId="0">
      <selection activeCell="A75" sqref="A75"/>
    </sheetView>
  </sheetViews>
  <sheetFormatPr defaultColWidth="8.5546875" defaultRowHeight="14.4" x14ac:dyDescent="0.3"/>
  <cols>
    <col min="1" max="1" width="40.5546875" customWidth="1"/>
    <col min="2" max="2" width="134.6640625" customWidth="1"/>
  </cols>
  <sheetData>
    <row r="1" spans="1:2" ht="159" thickBot="1" x14ac:dyDescent="0.35">
      <c r="A1" s="73" t="s">
        <v>1427</v>
      </c>
      <c r="B1" s="74" t="s">
        <v>1433</v>
      </c>
    </row>
    <row r="2" spans="1:2" x14ac:dyDescent="0.3">
      <c r="A2" s="11"/>
      <c r="B2" s="10"/>
    </row>
    <row r="3" spans="1:2" x14ac:dyDescent="0.3">
      <c r="A3" s="11"/>
      <c r="B3" s="10"/>
    </row>
    <row r="4" spans="1:2" x14ac:dyDescent="0.3">
      <c r="A4" t="s">
        <v>0</v>
      </c>
      <c r="B4" s="7" t="s">
        <v>1</v>
      </c>
    </row>
    <row r="5" spans="1:2" x14ac:dyDescent="0.3">
      <c r="A5" s="9" t="s">
        <v>1057</v>
      </c>
      <c r="B5" s="10" t="s">
        <v>3</v>
      </c>
    </row>
    <row r="6" spans="1:2" ht="43.2" x14ac:dyDescent="0.3">
      <c r="A6" s="11" t="s">
        <v>4</v>
      </c>
      <c r="B6" s="10" t="s">
        <v>5</v>
      </c>
    </row>
    <row r="7" spans="1:2" ht="172.8" x14ac:dyDescent="0.3">
      <c r="A7" s="11" t="s">
        <v>43</v>
      </c>
      <c r="B7" s="12" t="s">
        <v>1431</v>
      </c>
    </row>
    <row r="8" spans="1:2" x14ac:dyDescent="0.3">
      <c r="A8" s="13" t="s">
        <v>6</v>
      </c>
      <c r="B8" s="12" t="s">
        <v>7</v>
      </c>
    </row>
    <row r="9" spans="1:2" x14ac:dyDescent="0.3">
      <c r="A9" s="13" t="s">
        <v>8</v>
      </c>
      <c r="B9" s="12" t="s">
        <v>9</v>
      </c>
    </row>
    <row r="10" spans="1:2" x14ac:dyDescent="0.3">
      <c r="A10" s="13" t="s">
        <v>10</v>
      </c>
      <c r="B10" s="12" t="s">
        <v>11</v>
      </c>
    </row>
    <row r="11" spans="1:2" x14ac:dyDescent="0.3">
      <c r="A11" s="13" t="s">
        <v>12</v>
      </c>
      <c r="B11" s="12" t="s">
        <v>13</v>
      </c>
    </row>
    <row r="12" spans="1:2" ht="28.8" x14ac:dyDescent="0.3">
      <c r="A12" s="13" t="s">
        <v>14</v>
      </c>
      <c r="B12" s="12" t="s">
        <v>15</v>
      </c>
    </row>
    <row r="13" spans="1:2" ht="28.8" x14ac:dyDescent="0.3">
      <c r="A13" s="11" t="s">
        <v>16</v>
      </c>
      <c r="B13" s="10" t="s">
        <v>17</v>
      </c>
    </row>
    <row r="14" spans="1:2" ht="28.8" x14ac:dyDescent="0.3">
      <c r="A14" s="11" t="s">
        <v>18</v>
      </c>
      <c r="B14" s="10" t="s">
        <v>19</v>
      </c>
    </row>
    <row r="15" spans="1:2" ht="28.8" x14ac:dyDescent="0.3">
      <c r="A15" s="11" t="s">
        <v>20</v>
      </c>
      <c r="B15" s="10" t="s">
        <v>21</v>
      </c>
    </row>
    <row r="16" spans="1:2" ht="28.8" x14ac:dyDescent="0.3">
      <c r="A16" s="11" t="s">
        <v>22</v>
      </c>
      <c r="B16" s="10" t="s">
        <v>23</v>
      </c>
    </row>
    <row r="17" spans="1:2" ht="28.8" x14ac:dyDescent="0.3">
      <c r="A17" s="11" t="s">
        <v>24</v>
      </c>
      <c r="B17" s="10" t="s">
        <v>25</v>
      </c>
    </row>
    <row r="18" spans="1:2" x14ac:dyDescent="0.3">
      <c r="A18" s="11"/>
      <c r="B18" s="10"/>
    </row>
    <row r="19" spans="1:2" x14ac:dyDescent="0.3">
      <c r="A19" t="s">
        <v>26</v>
      </c>
      <c r="B19" s="7" t="s">
        <v>27</v>
      </c>
    </row>
    <row r="20" spans="1:2" x14ac:dyDescent="0.3">
      <c r="A20" t="s">
        <v>28</v>
      </c>
      <c r="B20" s="7" t="s">
        <v>29</v>
      </c>
    </row>
    <row r="21" spans="1:2" x14ac:dyDescent="0.3">
      <c r="A21" t="s">
        <v>30</v>
      </c>
      <c r="B21" s="8" t="s">
        <v>31</v>
      </c>
    </row>
    <row r="22" spans="1:2" ht="57.6" x14ac:dyDescent="0.3">
      <c r="A22" t="s">
        <v>176</v>
      </c>
      <c r="B22" s="8" t="s">
        <v>1135</v>
      </c>
    </row>
    <row r="23" spans="1:2" ht="43.2" x14ac:dyDescent="0.3">
      <c r="A23" t="s">
        <v>190</v>
      </c>
      <c r="B23" s="8" t="s">
        <v>1148</v>
      </c>
    </row>
    <row r="24" spans="1:2" ht="72" x14ac:dyDescent="0.3">
      <c r="A24" t="s">
        <v>1142</v>
      </c>
      <c r="B24" s="8" t="s">
        <v>1428</v>
      </c>
    </row>
    <row r="25" spans="1:2" x14ac:dyDescent="0.3">
      <c r="A25" t="s">
        <v>1141</v>
      </c>
      <c r="B25" s="7" t="s">
        <v>1145</v>
      </c>
    </row>
    <row r="26" spans="1:2" x14ac:dyDescent="0.3">
      <c r="A26" t="s">
        <v>32</v>
      </c>
      <c r="B26" s="7" t="s">
        <v>33</v>
      </c>
    </row>
    <row r="27" spans="1:2" x14ac:dyDescent="0.3">
      <c r="A27" t="s">
        <v>34</v>
      </c>
      <c r="B27" s="7" t="s">
        <v>35</v>
      </c>
    </row>
    <row r="28" spans="1:2" x14ac:dyDescent="0.3">
      <c r="A28" t="s">
        <v>36</v>
      </c>
      <c r="B28" s="7" t="s">
        <v>1429</v>
      </c>
    </row>
    <row r="29" spans="1:2" ht="57.6" x14ac:dyDescent="0.3">
      <c r="A29" t="s">
        <v>639</v>
      </c>
      <c r="B29" s="8" t="s">
        <v>1136</v>
      </c>
    </row>
    <row r="30" spans="1:2" x14ac:dyDescent="0.3">
      <c r="A30" t="s">
        <v>37</v>
      </c>
      <c r="B30" s="7" t="s">
        <v>1430</v>
      </c>
    </row>
    <row r="31" spans="1:2" x14ac:dyDescent="0.3">
      <c r="A31" t="s">
        <v>38</v>
      </c>
      <c r="B31" s="8" t="s">
        <v>1432</v>
      </c>
    </row>
    <row r="32" spans="1:2" x14ac:dyDescent="0.3">
      <c r="A32" t="s">
        <v>39</v>
      </c>
      <c r="B32" s="7" t="s">
        <v>40</v>
      </c>
    </row>
    <row r="33" spans="1:2" ht="43.2" x14ac:dyDescent="0.3">
      <c r="A33" t="s">
        <v>41</v>
      </c>
      <c r="B33" s="8" t="s">
        <v>42</v>
      </c>
    </row>
  </sheetData>
  <pageMargins left="0.7" right="0.7" top="0.75" bottom="0.75" header="0.3" footer="0.3"/>
  <pageSetup paperSize="9" orientation="portrait"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ject Excel Document" ma:contentTypeID="0x010100FFACC07A198C8B4DA99ADBE8332732C90102007EFC77358ED0DB449217EE51408FA342" ma:contentTypeVersion="47" ma:contentTypeDescription="" ma:contentTypeScope="" ma:versionID="926b94eb97842bc48043dbd1de278eb0">
  <xsd:schema xmlns:xsd="http://www.w3.org/2001/XMLSchema" xmlns:xs="http://www.w3.org/2001/XMLSchema" xmlns:p="http://schemas.microsoft.com/office/2006/metadata/properties" xmlns:ns2="63a5bd51-2615-4434-bcc2-2d8739b8ba43" targetNamespace="http://schemas.microsoft.com/office/2006/metadata/properties" ma:root="true" ma:fieldsID="63eebc16301c1cdb4159696cd87d8319" ns2:_="">
    <xsd:import namespace="63a5bd51-2615-4434-bcc2-2d8739b8ba43"/>
    <xsd:element name="properties">
      <xsd:complexType>
        <xsd:sequence>
          <xsd:element name="documentManagement">
            <xsd:complexType>
              <xsd:all>
                <xsd:element ref="ns2:Year"/>
                <xsd:element ref="ns2:MeetingDate" minOccurs="0"/>
                <xsd:element ref="ns2:TaxCatchAll" minOccurs="0"/>
                <xsd:element ref="ns2:_dlc_DocIdUrl" minOccurs="0"/>
                <xsd:element ref="ns2:_dlc_DocIdPersistId" minOccurs="0"/>
                <xsd:element ref="ns2:TaxCatchAllLabel" minOccurs="0"/>
                <xsd:element ref="ns2:b3516182a19645d39108bcfe46029da5" minOccurs="0"/>
                <xsd:element ref="ns2:g86ca93511d1406ea885a61260ea8814" minOccurs="0"/>
                <xsd:element ref="ns2:aaa8e3ccdc4446a8baa86f4a33dd70aa" minOccurs="0"/>
                <xsd:element ref="ns2:_dlc_DocId" minOccurs="0"/>
                <xsd:element ref="ns2:h8ff7ede047944baa9e4dfa2f1100355" minOccurs="0"/>
                <xsd:element ref="ns2:ge418d4407e8473ea1f24943d2af68a0" minOccurs="0"/>
                <xsd:element ref="ns2:h5120757051f4265b2df7caf27dc72b8" minOccurs="0"/>
                <xsd:element ref="ns2:laf6b5a4ead44d32b93d1b688ea794ab" minOccurs="0"/>
                <xsd:element ref="ns2:oe46e86011764c59ba216084e54ddc24" minOccurs="0"/>
                <xsd:element ref="ns2:g0296e462bda413dbe357a23ca34907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5bd51-2615-4434-bcc2-2d8739b8ba43" elementFormDefault="qualified">
    <xsd:import namespace="http://schemas.microsoft.com/office/2006/documentManagement/types"/>
    <xsd:import namespace="http://schemas.microsoft.com/office/infopath/2007/PartnerControls"/>
    <xsd:element name="Year" ma:index="7" ma:displayName="Year" ma:description="" ma:internalName="Year" ma:readOnly="false">
      <xsd:simpleType>
        <xsd:restriction base="dms:Text">
          <xsd:maxLength value="4"/>
        </xsd:restriction>
      </xsd:simpleType>
    </xsd:element>
    <xsd:element name="MeetingDate" ma:index="9" nillable="true" ma:displayName="Meeting Date" ma:description="" ma:format="DateOnly" ma:internalName="MeetingDate" ma:readOnly="false">
      <xsd:simpleType>
        <xsd:restriction base="dms:DateTime"/>
      </xsd:simpleType>
    </xsd:element>
    <xsd:element name="TaxCatchAll" ma:index="10" nillable="true" ma:displayName="Taxonomy Catch All Column" ma:hidden="true" ma:list="{ce848034-bc99-4bad-9209-bca447f39cfa}" ma:internalName="TaxCatchAll" ma:showField="CatchAllData"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Label" ma:index="13" nillable="true" ma:displayName="Taxonomy Catch All Column1" ma:hidden="true" ma:list="{ce848034-bc99-4bad-9209-bca447f39cfa}" ma:internalName="TaxCatchAllLabel" ma:readOnly="true" ma:showField="CatchAllDataLabel" ma:web="63a5bd51-2615-4434-bcc2-2d8739b8ba43">
      <xsd:complexType>
        <xsd:complexContent>
          <xsd:extension base="dms:MultiChoiceLookup">
            <xsd:sequence>
              <xsd:element name="Value" type="dms:Lookup" maxOccurs="unbounded" minOccurs="0" nillable="true"/>
            </xsd:sequence>
          </xsd:extension>
        </xsd:complexContent>
      </xsd:complexType>
    </xsd:element>
    <xsd:element name="b3516182a19645d39108bcfe46029da5" ma:index="15" nillable="true" ma:taxonomy="true" ma:internalName="b3516182a19645d39108bcfe46029da5" ma:taxonomyFieldName="ProjectPhase" ma:displayName="Project Phase" ma:default="" ma:fieldId="{b3516182-a196-45d3-9108-bcfe46029da5}" ma:sspId="0ac1876e-32bf-4158-94e7-cdbcd053a335" ma:termSetId="e46554d5-954a-492f-8950-cfb2ebc72997" ma:anchorId="00000000-0000-0000-0000-000000000000" ma:open="false" ma:isKeyword="false">
      <xsd:complexType>
        <xsd:sequence>
          <xsd:element ref="pc:Terms" minOccurs="0" maxOccurs="1"/>
        </xsd:sequence>
      </xsd:complexType>
    </xsd:element>
    <xsd:element name="g86ca93511d1406ea885a61260ea8814" ma:index="16" nillable="true" ma:taxonomy="true" ma:internalName="g86ca93511d1406ea885a61260ea8814" ma:taxonomyFieldName="ProjectType" ma:displayName="Project Type" ma:default="" ma:fieldId="{086ca935-11d1-406e-a885-a61260ea8814}" ma:sspId="0ac1876e-32bf-4158-94e7-cdbcd053a335" ma:termSetId="a9c3f682-1b4a-473a-84a4-d71882f92d98" ma:anchorId="00000000-0000-0000-0000-000000000000" ma:open="false" ma:isKeyword="false">
      <xsd:complexType>
        <xsd:sequence>
          <xsd:element ref="pc:Terms" minOccurs="0" maxOccurs="1"/>
        </xsd:sequence>
      </xsd:complexType>
    </xsd:element>
    <xsd:element name="aaa8e3ccdc4446a8baa86f4a33dd70aa" ma:index="18" ma:taxonomy="true" ma:internalName="aaa8e3ccdc4446a8baa86f4a33dd70aa" ma:taxonomyFieldName="TeamName" ma:displayName="Team Name" ma:readOnly="false" ma:default="20;#Information and Communication Technology|b8ce7266-090e-4718-b5c5-54bbcb1dd444" ma:fieldId="{aaa8e3cc-dc44-46a8-baa8-6f4a33dd70aa}"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h8ff7ede047944baa9e4dfa2f1100355" ma:index="20" ma:taxonomy="true" ma:internalName="h8ff7ede047944baa9e4dfa2f1100355" ma:taxonomyFieldName="DocumentType" ma:displayName="Document Type" ma:readOnly="false" ma:default="26;#Project Documentation|52176c86-c685-44da-924d-2b2a8d65fba7" ma:fieldId="{18ff7ede-0479-44ba-a9e4-dfa2f1100355}"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ge418d4407e8473ea1f24943d2af68a0" ma:index="21" nillable="true" ma:taxonomy="true" ma:internalName="ge418d4407e8473ea1f24943d2af68a0" ma:taxonomyFieldName="EsmaAudience" ma:displayName="Audience" ma:readOnly="false" ma:default="" ma:fieldId="{0e418d44-07e8-473e-a1f2-4943d2af68a0}"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h5120757051f4265b2df7caf27dc72b8" ma:index="22" ma:taxonomy="true" ma:internalName="h5120757051f4265b2df7caf27dc72b8" ma:taxonomyFieldName="ConfidentialityLevel" ma:displayName="Confidentiality Level" ma:readOnly="false" ma:default="3;#Regular|07f1e362-856b-423d-bea6-a14079762141" ma:fieldId="{15120757-051f-4265-b2df-7caf27dc72b8}"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laf6b5a4ead44d32b93d1b688ea794ab" ma:index="27" nillable="true" ma:taxonomy="true" ma:internalName="laf6b5a4ead44d32b93d1b688ea794ab" ma:taxonomyFieldName="Project" ma:displayName="Project" ma:readOnly="false" ma:default="" ma:fieldId="{5af6b5a4-ead4-4d32-b93d-1b688ea794ab}" ma:sspId="0ac1876e-32bf-4158-94e7-cdbcd053a335" ma:termSetId="aada05f5-4d4f-426f-822c-5d1186832d3a" ma:anchorId="00000000-0000-0000-0000-000000000000" ma:open="true" ma:isKeyword="false">
      <xsd:complexType>
        <xsd:sequence>
          <xsd:element ref="pc:Terms" minOccurs="0" maxOccurs="1"/>
        </xsd:sequence>
      </xsd:complexType>
    </xsd:element>
    <xsd:element name="oe46e86011764c59ba216084e54ddc24" ma:index="29" nillable="true" ma:taxonomy="true" ma:internalName="oe46e86011764c59ba216084e54ddc24" ma:taxonomyFieldName="ProjectDocumentType" ma:displayName="Project Document Type" ma:readOnly="false" ma:default="" ma:fieldId="{8e46e860-1176-4c59-ba21-6084e54ddc24}" ma:sspId="0ac1876e-32bf-4158-94e7-cdbcd053a335" ma:termSetId="d3d25ad4-92b0-4a6d-b709-e2d47faf057d" ma:anchorId="00000000-0000-0000-0000-000000000000" ma:open="false" ma:isKeyword="false">
      <xsd:complexType>
        <xsd:sequence>
          <xsd:element ref="pc:Terms" minOccurs="0" maxOccurs="1"/>
        </xsd:sequence>
      </xsd:complexType>
    </xsd:element>
    <xsd:element name="g0296e462bda413dbe357a23ca349075" ma:index="31" nillable="true" ma:taxonomy="true" ma:internalName="g0296e462bda413dbe357a23ca349075" ma:taxonomyFieldName="Topic" ma:displayName="Topic" ma:readOnly="false" ma:default="" ma:fieldId="{00296e46-2bda-413d-be35-7a23ca349075}" ma:sspId="0ac1876e-32bf-4158-94e7-cdbcd053a335" ma:termSetId="53ff3253-6b3f-4fa6-b464-376e2d7fb297"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16ab8cb-47e3-43f3-ba98-222dbdf6a83c">
      <Value>377</Value>
      <Value>26</Value>
      <Value>20</Value>
      <Value>3</Value>
    </TaxCatchAll>
    <lcf76f155ced4ddcb4097134ff3c332f xmlns="51cffe7f-1984-4056-b438-0b544b83db5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A88B96AEF2A124E801ECD96B6A12460" ma:contentTypeVersion="13" ma:contentTypeDescription="Ein neues Dokument erstellen." ma:contentTypeScope="" ma:versionID="dcfdeba094a1b44ee67a48f2191b1a55">
  <xsd:schema xmlns:xsd="http://www.w3.org/2001/XMLSchema" xmlns:xs="http://www.w3.org/2001/XMLSchema" xmlns:p="http://schemas.microsoft.com/office/2006/metadata/properties" xmlns:ns2="51cffe7f-1984-4056-b438-0b544b83db53" xmlns:ns3="d16ab8cb-47e3-43f3-ba98-222dbdf6a83c" targetNamespace="http://schemas.microsoft.com/office/2006/metadata/properties" ma:root="true" ma:fieldsID="8ddca9761fcf8635414511b67e76b871" ns2:_="" ns3:_="">
    <xsd:import namespace="51cffe7f-1984-4056-b438-0b544b83db53"/>
    <xsd:import namespace="d16ab8cb-47e3-43f3-ba98-222dbdf6a8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cffe7f-1984-4056-b438-0b544b83db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a4fa0cbd-a7e9-49d5-9f1b-2a048b9e777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6ab8cb-47e3-43f3-ba98-222dbdf6a8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d8053e-c470-49b0-930b-c9c92f7aaf5b}" ma:internalName="TaxCatchAll" ma:showField="CatchAllData" ma:web="d16ab8cb-47e3-43f3-ba98-222dbdf6a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FA3AE8-E62D-4641-9456-1E866F2D31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5bd51-2615-4434-bcc2-2d8739b8b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3A113A-5130-414B-8E7F-0B5244F85D85}">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63a5bd51-2615-4434-bcc2-2d8739b8ba43"/>
    <ds:schemaRef ds:uri="http://www.w3.org/XML/1998/namespace"/>
    <ds:schemaRef ds:uri="http://purl.org/dc/dcmitype/"/>
  </ds:schemaRefs>
</ds:datastoreItem>
</file>

<file path=customXml/itemProps3.xml><?xml version="1.0" encoding="utf-8"?>
<ds:datastoreItem xmlns:ds="http://schemas.openxmlformats.org/officeDocument/2006/customXml" ds:itemID="{205C67D1-708A-4B33-BF80-45E4C257E3EA}"/>
</file>

<file path=customXml/itemProps4.xml><?xml version="1.0" encoding="utf-8"?>
<ds:datastoreItem xmlns:ds="http://schemas.openxmlformats.org/officeDocument/2006/customXml" ds:itemID="{6BCBBB10-6E01-4D9B-8B35-C6A2CAD0C1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STS_Non-ABCP</vt:lpstr>
      <vt:lpstr>Val</vt:lpstr>
      <vt:lpstr>Legend</vt:lpstr>
      <vt:lpstr>'STS_Non-ABCP'!_Hlk152858135</vt:lpstr>
      <vt:lpstr>'STS_Non-ABCP'!_Hlk67487413</vt:lpstr>
      <vt:lpstr>'STS_Non-ABCP'!Print_Area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Gosso</dc:creator>
  <cp:keywords/>
  <dc:description/>
  <cp:lastModifiedBy>1098563</cp:lastModifiedBy>
  <cp:revision/>
  <dcterms:created xsi:type="dcterms:W3CDTF">2020-01-31T09:39:50Z</dcterms:created>
  <dcterms:modified xsi:type="dcterms:W3CDTF">2026-08-17T08:58:33Z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0x0101002A88B96AEF2A124E801ECD96B6A12460</vt:lpwstr>
  </property>
  <property fmtid="{D5CDD505-2E9C-101B-9397-08002B2CF9AE}" pid="3" name="EsmaAudience">
    <vt:lpwstr/>
  </property>
  <property fmtid="{D5CDD505-2E9C-101B-9397-08002B2CF9AE}" pid="4" name="ConfidentialityLevel">
    <vt:lpwstr>3;#Regular|07f1e362-856b-423d-bea6-a14079762141</vt:lpwstr>
  </property>
  <property fmtid="{D5CDD505-2E9C-101B-9397-08002B2CF9AE}" pid="5" name="TeamName">
    <vt:lpwstr>20;#Information and Communication Technology|b8ce7266-090e-4718-b5c5-54bbcb1dd444</vt:lpwstr>
  </property>
  <property fmtid="{D5CDD505-2E9C-101B-9397-08002B2CF9AE}" pid="6" name="Topic">
    <vt:lpwstr/>
  </property>
  <property fmtid="{D5CDD505-2E9C-101B-9397-08002B2CF9AE}" pid="7" name="DocumentType">
    <vt:lpwstr>26;#Project Documentation|52176c86-c685-44da-924d-2b2a8d65fba7</vt:lpwstr>
  </property>
  <property fmtid="{D5CDD505-2E9C-101B-9397-08002B2CF9AE}" pid="8" name="_dlc_DocIdItemGuid">
    <vt:lpwstr>cb1fed6b-3ee3-4dc1-8e18-8d9421423c01</vt:lpwstr>
  </property>
  <property fmtid="{D5CDD505-2E9C-101B-9397-08002B2CF9AE}" pid="9" name="Project">
    <vt:lpwstr>377;#STSRE|dc054982-321c-48f2-9d77-f34d632a1957</vt:lpwstr>
  </property>
  <property fmtid="{D5CDD505-2E9C-101B-9397-08002B2CF9AE}" pid="10" name="ProjectType">
    <vt:lpwstr/>
  </property>
  <property fmtid="{D5CDD505-2E9C-101B-9397-08002B2CF9AE}" pid="11" name="ProjectPhase">
    <vt:lpwstr/>
  </property>
  <property fmtid="{D5CDD505-2E9C-101B-9397-08002B2CF9AE}" pid="12" name="ProjectDocumentType">
    <vt:lpwstr/>
  </property>
  <property fmtid="{D5CDD505-2E9C-101B-9397-08002B2CF9AE}" pid="13" name="eDOCS AutoSave">
    <vt:lpwstr>20220831191655554</vt:lpwstr>
  </property>
</Properties>
</file>